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Kristal\Documents\KD\Archery\HSAC\Nationals\2020\Event info &amp; letters\"/>
    </mc:Choice>
  </mc:AlternateContent>
  <xr:revisionPtr revIDLastSave="0" documentId="8_{7D26DA3F-A331-40D1-B8E0-24482C030934}" xr6:coauthVersionLast="44" xr6:coauthVersionMax="44" xr10:uidLastSave="{00000000-0000-0000-0000-000000000000}"/>
  <bookViews>
    <workbookView xWindow="-120" yWindow="-120" windowWidth="20730" windowHeight="11160" activeTab="4" xr2:uid="{DCDA5876-EB32-0D45-A31A-6416D7627CBE}"/>
  </bookViews>
  <sheets>
    <sheet name="Start Here" sheetId="1" r:id="rId1"/>
    <sheet name="Group Information" sheetId="2" r:id="rId2"/>
    <sheet name="Participant information" sheetId="3" r:id="rId3"/>
    <sheet name="Group Shoot" sheetId="7" r:id="rId4"/>
    <sheet name="Payment" sheetId="6" r:id="rId5"/>
    <sheet name="Validation" sheetId="4" state="veryHidden" r:id="rId6"/>
    <sheet name="Export" sheetId="5" state="hidden" r:id="rId7"/>
  </sheets>
  <definedNames>
    <definedName name="_xlnm.Print_Area" localSheetId="4">Payment!$B$1:$I$11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2" i="5"/>
  <c r="C3" i="5" l="1"/>
  <c r="C4" i="5"/>
  <c r="C5" i="5"/>
  <c r="C6" i="5"/>
  <c r="C7" i="5"/>
  <c r="C8" i="5"/>
  <c r="C9" i="5"/>
  <c r="C10" i="5"/>
  <c r="C11" i="5"/>
  <c r="C12" i="5"/>
  <c r="C13" i="5"/>
  <c r="C14" i="5"/>
  <c r="C15" i="5"/>
  <c r="C16" i="5"/>
  <c r="C17" i="5"/>
  <c r="C18" i="5"/>
  <c r="C19" i="5"/>
  <c r="C20" i="5"/>
  <c r="C21" i="5"/>
  <c r="C22" i="5"/>
  <c r="C23" i="5"/>
  <c r="C24" i="5"/>
  <c r="C25" i="5"/>
  <c r="C26" i="5"/>
  <c r="C27" i="5"/>
  <c r="C28" i="5"/>
  <c r="C29" i="5"/>
  <c r="C30" i="5"/>
  <c r="C31" i="5"/>
  <c r="C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2" i="5"/>
  <c r="J3" i="5" l="1"/>
  <c r="J4" i="5"/>
  <c r="J5" i="5"/>
  <c r="J6" i="5"/>
  <c r="J7" i="5"/>
  <c r="J8" i="5"/>
  <c r="J9" i="5"/>
  <c r="J10" i="5"/>
  <c r="J11" i="5"/>
  <c r="J12" i="5"/>
  <c r="J13" i="5"/>
  <c r="J14" i="5"/>
  <c r="J15" i="5"/>
  <c r="J16" i="5"/>
  <c r="J17" i="5"/>
  <c r="J18" i="5"/>
  <c r="J19" i="5"/>
  <c r="J20" i="5"/>
  <c r="J21" i="5"/>
  <c r="J22" i="5"/>
  <c r="J23" i="5"/>
  <c r="J24" i="5"/>
  <c r="J25" i="5"/>
  <c r="J26" i="5"/>
  <c r="J27" i="5"/>
  <c r="J28" i="5"/>
  <c r="J29" i="5"/>
  <c r="J30" i="5"/>
  <c r="J31" i="5"/>
  <c r="J2" i="5"/>
  <c r="C4" i="7"/>
  <c r="C3" i="7"/>
  <c r="C2" i="7"/>
  <c r="D3" i="5" l="1"/>
  <c r="G3" i="5"/>
  <c r="H3" i="5"/>
  <c r="I3" i="5"/>
  <c r="K3" i="5"/>
  <c r="L3" i="5"/>
  <c r="D4" i="5"/>
  <c r="G4" i="5"/>
  <c r="H4" i="5"/>
  <c r="I4" i="5"/>
  <c r="K4" i="5"/>
  <c r="L4" i="5"/>
  <c r="D5" i="5"/>
  <c r="G5" i="5"/>
  <c r="H5" i="5"/>
  <c r="I5" i="5"/>
  <c r="K5" i="5"/>
  <c r="L5" i="5"/>
  <c r="D6" i="5"/>
  <c r="G6" i="5"/>
  <c r="H6" i="5"/>
  <c r="I6" i="5"/>
  <c r="K6" i="5"/>
  <c r="L6" i="5"/>
  <c r="D7" i="5"/>
  <c r="G7" i="5"/>
  <c r="H7" i="5"/>
  <c r="I7" i="5"/>
  <c r="K7" i="5"/>
  <c r="L7" i="5"/>
  <c r="D8" i="5"/>
  <c r="G8" i="5"/>
  <c r="H8" i="5"/>
  <c r="I8" i="5"/>
  <c r="K8" i="5"/>
  <c r="L8" i="5"/>
  <c r="D9" i="5"/>
  <c r="G9" i="5"/>
  <c r="H9" i="5"/>
  <c r="I9" i="5"/>
  <c r="K9" i="5"/>
  <c r="L9" i="5"/>
  <c r="D10" i="5"/>
  <c r="G10" i="5"/>
  <c r="H10" i="5"/>
  <c r="I10" i="5"/>
  <c r="K10" i="5"/>
  <c r="L10" i="5"/>
  <c r="D11" i="5"/>
  <c r="G11" i="5"/>
  <c r="H11" i="5"/>
  <c r="I11" i="5"/>
  <c r="K11" i="5"/>
  <c r="L11" i="5"/>
  <c r="D12" i="5"/>
  <c r="G12" i="5"/>
  <c r="H12" i="5"/>
  <c r="I12" i="5"/>
  <c r="K12" i="5"/>
  <c r="L12" i="5"/>
  <c r="D13" i="5"/>
  <c r="G13" i="5"/>
  <c r="H13" i="5"/>
  <c r="I13" i="5"/>
  <c r="K13" i="5"/>
  <c r="L13" i="5"/>
  <c r="D14" i="5"/>
  <c r="G14" i="5"/>
  <c r="H14" i="5"/>
  <c r="I14" i="5"/>
  <c r="K14" i="5"/>
  <c r="L14" i="5"/>
  <c r="D15" i="5"/>
  <c r="G15" i="5"/>
  <c r="H15" i="5"/>
  <c r="I15" i="5"/>
  <c r="K15" i="5"/>
  <c r="L15" i="5"/>
  <c r="D16" i="5"/>
  <c r="G16" i="5"/>
  <c r="H16" i="5"/>
  <c r="I16" i="5"/>
  <c r="K16" i="5"/>
  <c r="L16" i="5"/>
  <c r="D17" i="5"/>
  <c r="G17" i="5"/>
  <c r="H17" i="5"/>
  <c r="I17" i="5"/>
  <c r="K17" i="5"/>
  <c r="L17" i="5"/>
  <c r="D18" i="5"/>
  <c r="G18" i="5"/>
  <c r="H18" i="5"/>
  <c r="I18" i="5"/>
  <c r="K18" i="5"/>
  <c r="L18" i="5"/>
  <c r="D19" i="5"/>
  <c r="G19" i="5"/>
  <c r="H19" i="5"/>
  <c r="I19" i="5"/>
  <c r="K19" i="5"/>
  <c r="L19" i="5"/>
  <c r="D20" i="5"/>
  <c r="G20" i="5"/>
  <c r="H20" i="5"/>
  <c r="I20" i="5"/>
  <c r="K20" i="5"/>
  <c r="L20" i="5"/>
  <c r="D21" i="5"/>
  <c r="G21" i="5"/>
  <c r="H21" i="5"/>
  <c r="I21" i="5"/>
  <c r="K21" i="5"/>
  <c r="L21" i="5"/>
  <c r="D22" i="5"/>
  <c r="G22" i="5"/>
  <c r="H22" i="5"/>
  <c r="I22" i="5"/>
  <c r="K22" i="5"/>
  <c r="L22" i="5"/>
  <c r="D23" i="5"/>
  <c r="G23" i="5"/>
  <c r="H23" i="5"/>
  <c r="I23" i="5"/>
  <c r="K23" i="5"/>
  <c r="L23" i="5"/>
  <c r="D24" i="5"/>
  <c r="G24" i="5"/>
  <c r="H24" i="5"/>
  <c r="I24" i="5"/>
  <c r="K24" i="5"/>
  <c r="L24" i="5"/>
  <c r="D25" i="5"/>
  <c r="G25" i="5"/>
  <c r="H25" i="5"/>
  <c r="I25" i="5"/>
  <c r="K25" i="5"/>
  <c r="L25" i="5"/>
  <c r="D26" i="5"/>
  <c r="G26" i="5"/>
  <c r="H26" i="5"/>
  <c r="I26" i="5"/>
  <c r="K26" i="5"/>
  <c r="L26" i="5"/>
  <c r="D27" i="5"/>
  <c r="G27" i="5"/>
  <c r="H27" i="5"/>
  <c r="I27" i="5"/>
  <c r="K27" i="5"/>
  <c r="L27" i="5"/>
  <c r="D28" i="5"/>
  <c r="G28" i="5"/>
  <c r="H28" i="5"/>
  <c r="I28" i="5"/>
  <c r="K28" i="5"/>
  <c r="L28" i="5"/>
  <c r="D29" i="5"/>
  <c r="G29" i="5"/>
  <c r="H29" i="5"/>
  <c r="I29" i="5"/>
  <c r="K29" i="5"/>
  <c r="L29" i="5"/>
  <c r="D30" i="5"/>
  <c r="G30" i="5"/>
  <c r="H30" i="5"/>
  <c r="I30" i="5"/>
  <c r="K30" i="5"/>
  <c r="L30" i="5"/>
  <c r="D31" i="5"/>
  <c r="G31" i="5"/>
  <c r="H31" i="5"/>
  <c r="I31" i="5"/>
  <c r="K31" i="5"/>
  <c r="L31" i="5"/>
  <c r="G2" i="5"/>
  <c r="D2" i="5"/>
  <c r="L2" i="5"/>
  <c r="K2" i="5"/>
  <c r="I2" i="5"/>
  <c r="H2" i="5"/>
  <c r="C3" i="6"/>
  <c r="C2" i="6"/>
  <c r="B7" i="6"/>
  <c r="I7" i="6" s="1"/>
  <c r="B6" i="6"/>
  <c r="I6" i="6" s="1"/>
  <c r="C16" i="2"/>
  <c r="C4" i="3"/>
  <c r="C3" i="3"/>
  <c r="C2" i="3"/>
  <c r="F30" i="5" l="1"/>
  <c r="E30" i="5"/>
  <c r="F28" i="5"/>
  <c r="E28" i="5"/>
  <c r="F26" i="5"/>
  <c r="E26" i="5"/>
  <c r="F24" i="5"/>
  <c r="E24" i="5"/>
  <c r="F22" i="5"/>
  <c r="E22" i="5"/>
  <c r="F20" i="5"/>
  <c r="E20" i="5"/>
  <c r="F18" i="5"/>
  <c r="E18" i="5"/>
  <c r="F16" i="5"/>
  <c r="E16" i="5"/>
  <c r="F14" i="5"/>
  <c r="E14" i="5"/>
  <c r="F12" i="5"/>
  <c r="E12" i="5"/>
  <c r="F10" i="5"/>
  <c r="E10" i="5"/>
  <c r="F8" i="5"/>
  <c r="E8" i="5"/>
  <c r="F6" i="5"/>
  <c r="E6" i="5"/>
  <c r="F4" i="5"/>
  <c r="E4" i="5"/>
  <c r="E31" i="5"/>
  <c r="F31" i="5"/>
  <c r="F29" i="5"/>
  <c r="E29" i="5"/>
  <c r="E27" i="5"/>
  <c r="F27" i="5"/>
  <c r="F25" i="5"/>
  <c r="E25" i="5"/>
  <c r="E23" i="5"/>
  <c r="F23" i="5"/>
  <c r="F21" i="5"/>
  <c r="E21" i="5"/>
  <c r="E19" i="5"/>
  <c r="F19" i="5"/>
  <c r="F17" i="5"/>
  <c r="E17" i="5"/>
  <c r="E15" i="5"/>
  <c r="F15" i="5"/>
  <c r="F13" i="5"/>
  <c r="E13" i="5"/>
  <c r="E11" i="5"/>
  <c r="F11" i="5"/>
  <c r="F9" i="5"/>
  <c r="E9" i="5"/>
  <c r="E7" i="5"/>
  <c r="F7" i="5"/>
  <c r="F5" i="5"/>
  <c r="E5" i="5"/>
  <c r="E3" i="5"/>
  <c r="F3" i="5"/>
  <c r="E2" i="5"/>
  <c r="F2" i="5"/>
  <c r="I8" i="6"/>
  <c r="B8" i="6"/>
</calcChain>
</file>

<file path=xl/sharedStrings.xml><?xml version="1.0" encoding="utf-8"?>
<sst xmlns="http://schemas.openxmlformats.org/spreadsheetml/2006/main" count="112" uniqueCount="102">
  <si>
    <t>ENTRY FORM</t>
  </si>
  <si>
    <t>Group/unit</t>
  </si>
  <si>
    <t>District</t>
  </si>
  <si>
    <t>County/Area</t>
  </si>
  <si>
    <t>Scarf Colour(s)</t>
  </si>
  <si>
    <t>E-Mail Address</t>
  </si>
  <si>
    <t>Name</t>
  </si>
  <si>
    <t>Signed:</t>
  </si>
  <si>
    <t>Group Name</t>
  </si>
  <si>
    <t>Contact details</t>
  </si>
  <si>
    <t>Pre Event</t>
  </si>
  <si>
    <t>During Event</t>
  </si>
  <si>
    <t>Contact Name</t>
  </si>
  <si>
    <t xml:space="preserve">Contact Number </t>
  </si>
  <si>
    <t>Mobile Number:</t>
  </si>
  <si>
    <t>Group declaration</t>
  </si>
  <si>
    <t>I confirm that: 
1) All the entrants name overleaf are members of The Scout Association as defined in POR and of the above Group/Unit, district and County/Area, 
2) That I am satisfied as to the physical and mental capability of each entrant to undertake the activity safely (see competition Rule 2.)</t>
  </si>
  <si>
    <t>Appointment:</t>
  </si>
  <si>
    <t>AGE INFO</t>
  </si>
  <si>
    <t>Tshirt Size</t>
  </si>
  <si>
    <t>Child Small</t>
  </si>
  <si>
    <t>Child Medium</t>
  </si>
  <si>
    <t>Child Large</t>
  </si>
  <si>
    <t>Adult Small</t>
  </si>
  <si>
    <t>Adult Medium</t>
  </si>
  <si>
    <t>Adult Large</t>
  </si>
  <si>
    <t>Adult Xlarge</t>
  </si>
  <si>
    <t>Adult XXLarge</t>
  </si>
  <si>
    <t>Surname</t>
  </si>
  <si>
    <t>First Name</t>
  </si>
  <si>
    <t>Section at 10 May 2020</t>
  </si>
  <si>
    <t>Competitor</t>
  </si>
  <si>
    <t>Non-Shooting Adult</t>
  </si>
  <si>
    <t>Competitor / Non Shooting</t>
  </si>
  <si>
    <t>Own Kit - Barebow</t>
  </si>
  <si>
    <t>Supplied Kit</t>
  </si>
  <si>
    <t>Own Kit - Recurve</t>
  </si>
  <si>
    <t>Own Kit - Compound</t>
  </si>
  <si>
    <t>Own Kit - Longbow</t>
  </si>
  <si>
    <t>N/A</t>
  </si>
  <si>
    <t>T-Shirt Size</t>
  </si>
  <si>
    <t>Beavers</t>
  </si>
  <si>
    <t>Cubs</t>
  </si>
  <si>
    <t>Scouts</t>
  </si>
  <si>
    <t>Explorers</t>
  </si>
  <si>
    <t>Network/Adult</t>
  </si>
  <si>
    <t>Group / Unit:</t>
  </si>
  <si>
    <t>District:</t>
  </si>
  <si>
    <t>County:</t>
  </si>
  <si>
    <t>Type</t>
  </si>
  <si>
    <t>PARTICIPANT INFO</t>
  </si>
  <si>
    <t>EQUIPMENT INFO</t>
  </si>
  <si>
    <r>
      <rPr>
        <b/>
        <sz val="12"/>
        <color theme="1"/>
        <rFont val="Calibri"/>
        <family val="2"/>
        <scheme val="minor"/>
      </rPr>
      <t xml:space="preserve">PURPOSE: </t>
    </r>
    <r>
      <rPr>
        <sz val="12"/>
        <color theme="1"/>
        <rFont val="Calibri"/>
        <family val="2"/>
        <scheme val="minor"/>
      </rPr>
      <t xml:space="preserve">This form allows your group to register for the 15th National Archery Competition held at Phasels Wood on 8th-9th May 2020. </t>
    </r>
  </si>
  <si>
    <t>Competitor entry</t>
  </si>
  <si>
    <t>Non-Shooting Leaders and Helpers</t>
  </si>
  <si>
    <t>Payment Information</t>
  </si>
  <si>
    <t>Quantity</t>
  </si>
  <si>
    <t>Cheque</t>
  </si>
  <si>
    <t xml:space="preserve">Made payable to: HCSC AC
Post to: HSAC, c/o Kristal Derrick, 60 Beacon Way, Park Gate, Southampton, Hants, SO31 7GL </t>
  </si>
  <si>
    <t>BACS</t>
  </si>
  <si>
    <r>
      <t xml:space="preserve">Account Name: Hampshire County Scout Council
Sort Code: 40-46-39
Account number: 51260936
Reference: 51/Nats -'your group/dist/county’
</t>
    </r>
    <r>
      <rPr>
        <b/>
        <sz val="12"/>
        <color theme="1"/>
        <rFont val="Calibri"/>
        <family val="2"/>
        <scheme val="minor"/>
      </rPr>
      <t xml:space="preserve">You must email archery@scouts-hants.org.uk &amp; county.bookkeeper@scouts-hants.org.uk when done, or we might not see your payment!. </t>
    </r>
  </si>
  <si>
    <t>Total</t>
  </si>
  <si>
    <t>Total to pay</t>
  </si>
  <si>
    <t>Item</t>
  </si>
  <si>
    <t>Cost</t>
  </si>
  <si>
    <r>
      <rPr>
        <b/>
        <sz val="12"/>
        <color theme="1"/>
        <rFont val="Calibri"/>
        <family val="2"/>
        <scheme val="minor"/>
      </rPr>
      <t>DATA PROTECTION:</t>
    </r>
    <r>
      <rPr>
        <sz val="12"/>
        <color theme="1"/>
        <rFont val="Calibri"/>
        <family val="2"/>
        <scheme val="minor"/>
      </rPr>
      <t xml:space="preserve"> This form is used to collect information about you and your group for the purpose of event administration. As part of this form we collect personal data about you and your group, this detail is required so that we can check that everyone meets the requirements for the event and that appropriate resources are in place. We do not share your personal data provided in this form with any third parties. We take your personal data privacy seriously. The data you provide to us is securely stored and we will keep the data we capture from this form for 2 months after the event for any queries that arise then it will be securely destroyed. For further detail please email archery@scouts-hants.org.uk </t>
    </r>
  </si>
  <si>
    <t>15th National Scout Archery Competition</t>
  </si>
  <si>
    <t>Participant Information</t>
  </si>
  <si>
    <t>Event:</t>
  </si>
  <si>
    <t>Dates:</t>
  </si>
  <si>
    <t>8th-10th May 2020</t>
  </si>
  <si>
    <t>Phasels Wood</t>
  </si>
  <si>
    <t>FORENAME</t>
  </si>
  <si>
    <t>Equipment_Type</t>
  </si>
  <si>
    <t>20yd_o</t>
  </si>
  <si>
    <t>20yd_s</t>
  </si>
  <si>
    <t>40yd</t>
  </si>
  <si>
    <t>clout</t>
  </si>
  <si>
    <t>field</t>
  </si>
  <si>
    <t>Non_shooter</t>
  </si>
  <si>
    <t>AGE</t>
  </si>
  <si>
    <t>age_group</t>
  </si>
  <si>
    <t>Club_id</t>
  </si>
  <si>
    <t>ORC</t>
  </si>
  <si>
    <t>OCOMP</t>
  </si>
  <si>
    <t>OLB</t>
  </si>
  <si>
    <t>OBB</t>
  </si>
  <si>
    <t>S</t>
  </si>
  <si>
    <t>Yes</t>
  </si>
  <si>
    <t>No</t>
  </si>
  <si>
    <t>40 Yrd Target</t>
  </si>
  <si>
    <t>Team Shoot</t>
  </si>
  <si>
    <t>ENTRANTS</t>
  </si>
  <si>
    <t>EQUIPMENT</t>
  </si>
  <si>
    <t>TEAM</t>
  </si>
  <si>
    <t>AGE DETAILS</t>
  </si>
  <si>
    <t>Team 1</t>
  </si>
  <si>
    <t>Team 2</t>
  </si>
  <si>
    <t>Team 3</t>
  </si>
  <si>
    <t>Section as of 10th May 2020</t>
  </si>
  <si>
    <t>Complete this sheet if you wish to take part in the team shoot.
Team Shoot Rules: 
- Teams of 4, to include at least 1 x Cub or Scout
- Max 2 sighted archers in the team. 
- No Compounds.
- Max of 3 teams per group</t>
  </si>
  <si>
    <r>
      <rPr>
        <b/>
        <sz val="12"/>
        <color theme="1"/>
        <rFont val="Calibri"/>
        <family val="2"/>
        <scheme val="minor"/>
      </rPr>
      <t xml:space="preserve">USE: </t>
    </r>
    <r>
      <rPr>
        <sz val="12"/>
        <color theme="1"/>
        <rFont val="Calibri"/>
        <family val="2"/>
        <scheme val="minor"/>
      </rPr>
      <t xml:space="preserve">You are able to register upto 30 people per form. All members of your group need to be registered even if they are not competing. This is so we have a record of who is on site during the event. If you need to register more than 30 people please use multiple copies of this document. 
</t>
    </r>
    <r>
      <rPr>
        <b/>
        <sz val="12"/>
        <color theme="1"/>
        <rFont val="Calibri"/>
        <family val="2"/>
        <scheme val="minor"/>
      </rPr>
      <t>This form must be completed electronically and returned via email to archery@scouts-hants.org.uk.</t>
    </r>
    <r>
      <rPr>
        <sz val="12"/>
        <color theme="1"/>
        <rFont val="Calibri"/>
        <family val="2"/>
        <scheme val="minor"/>
      </rPr>
      <t xml:space="preserve"> It should not be printed. 
All entries must be received no later than 31st March 2020. Please fill in highlighted cells on each sheet in this document. There are 3 sheets to complete. Payment information is included in the final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</si>
</sst>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yy/mm"/>
    <numFmt numFmtId="165" formatCode="&quot;£&quot;#,##0.00"/>
  </numFmts>
  <fonts count="15" x14ac:knownFonts="1">
    <font>
      <sz val="12"/>
      <color theme="1"/>
      <name val="Calibri"/>
      <family val="2"/>
      <scheme val="minor"/>
    </font>
    <font>
      <b/>
      <sz val="12"/>
      <color theme="1"/>
      <name val="Calibri"/>
      <family val="2"/>
      <scheme val="minor"/>
    </font>
    <font>
      <b/>
      <sz val="22"/>
      <name val="Arial"/>
      <family val="2"/>
    </font>
    <font>
      <b/>
      <sz val="12"/>
      <name val="Arial"/>
      <family val="2"/>
    </font>
    <font>
      <b/>
      <sz val="16"/>
      <name val="Arial"/>
      <family val="2"/>
    </font>
    <font>
      <sz val="10"/>
      <name val="Arial"/>
      <family val="2"/>
    </font>
    <font>
      <b/>
      <sz val="22"/>
      <color theme="1"/>
      <name val="Calibri"/>
      <family val="2"/>
      <scheme val="minor"/>
    </font>
    <font>
      <b/>
      <sz val="10"/>
      <name val="Calibri"/>
      <family val="2"/>
      <scheme val="minor"/>
    </font>
    <font>
      <sz val="10"/>
      <name val="Calibri"/>
      <family val="2"/>
      <scheme val="minor"/>
    </font>
    <font>
      <sz val="12"/>
      <name val="Calibri"/>
      <family val="2"/>
      <scheme val="minor"/>
    </font>
    <font>
      <b/>
      <sz val="12"/>
      <name val="Calibri"/>
      <family val="2"/>
      <scheme val="minor"/>
    </font>
    <font>
      <sz val="11"/>
      <color rgb="FF000000"/>
      <name val="Calibri"/>
      <family val="2"/>
      <scheme val="minor"/>
    </font>
    <font>
      <sz val="12"/>
      <color theme="1"/>
      <name val="Bradley Hand ITC"/>
      <family val="4"/>
    </font>
    <font>
      <sz val="12"/>
      <color rgb="FFFF0000"/>
      <name val="Calibri"/>
      <family val="2"/>
      <scheme val="minor"/>
    </font>
    <font>
      <sz val="16"/>
      <color rgb="FFFF0000"/>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1"/>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0" fillId="0" borderId="0" xfId="0" applyBorder="1"/>
    <xf numFmtId="0" fontId="0" fillId="0" borderId="0" xfId="0" applyAlignment="1">
      <alignment horizontal="left" vertical="top" wrapText="1"/>
    </xf>
    <xf numFmtId="0" fontId="0" fillId="0" borderId="0" xfId="0" applyFont="1"/>
    <xf numFmtId="0" fontId="7" fillId="0" borderId="0" xfId="0" applyFont="1" applyBorder="1" applyAlignment="1">
      <alignment horizontal="left"/>
    </xf>
    <xf numFmtId="0" fontId="7" fillId="0" borderId="0" xfId="0" applyFont="1" applyBorder="1" applyAlignment="1">
      <alignment horizontal="center"/>
    </xf>
    <xf numFmtId="0" fontId="0" fillId="0" borderId="0" xfId="0" applyFont="1" applyBorder="1" applyAlignment="1">
      <alignment horizontal="left"/>
    </xf>
    <xf numFmtId="0" fontId="0" fillId="2" borderId="2" xfId="0" applyFont="1" applyFill="1" applyBorder="1" applyProtection="1">
      <protection locked="0"/>
    </xf>
    <xf numFmtId="0" fontId="8" fillId="2" borderId="2"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2" xfId="0" applyFont="1" applyFill="1" applyBorder="1" applyAlignment="1" applyProtection="1">
      <protection locked="0"/>
    </xf>
    <xf numFmtId="0" fontId="9" fillId="2" borderId="2" xfId="0" applyFont="1" applyFill="1" applyBorder="1" applyAlignment="1" applyProtection="1">
      <alignment vertical="center"/>
      <protection locked="0"/>
    </xf>
    <xf numFmtId="0" fontId="9" fillId="2" borderId="2" xfId="0" applyFont="1" applyFill="1" applyBorder="1" applyProtection="1">
      <protection locked="0"/>
    </xf>
    <xf numFmtId="0" fontId="10" fillId="0" borderId="2" xfId="0" applyFont="1" applyBorder="1"/>
    <xf numFmtId="0" fontId="10" fillId="0" borderId="2" xfId="0" applyFont="1" applyBorder="1" applyAlignment="1">
      <alignment horizontal="left"/>
    </xf>
    <xf numFmtId="0" fontId="6" fillId="0" borderId="0" xfId="0" applyFont="1" applyAlignment="1"/>
    <xf numFmtId="0" fontId="0" fillId="2" borderId="2" xfId="0" applyFont="1" applyFill="1" applyBorder="1" applyAlignment="1" applyProtection="1">
      <alignment vertical="top"/>
      <protection locked="0"/>
    </xf>
    <xf numFmtId="0" fontId="11" fillId="0" borderId="0" xfId="0" applyFont="1" applyBorder="1" applyAlignment="1">
      <alignment vertical="center"/>
    </xf>
    <xf numFmtId="0" fontId="0" fillId="0" borderId="0" xfId="0" applyFont="1" applyProtection="1"/>
    <xf numFmtId="0" fontId="0" fillId="0" borderId="2" xfId="0" applyFont="1" applyBorder="1" applyProtection="1"/>
    <xf numFmtId="0" fontId="0" fillId="0" borderId="0" xfId="0" applyFont="1" applyBorder="1" applyProtection="1"/>
    <xf numFmtId="0" fontId="8" fillId="0" borderId="0" xfId="0" applyFont="1" applyBorder="1" applyAlignment="1" applyProtection="1">
      <alignment horizontal="left" vertical="top"/>
    </xf>
    <xf numFmtId="0" fontId="0" fillId="0" borderId="0" xfId="0" applyFont="1" applyBorder="1" applyAlignment="1" applyProtection="1">
      <alignment horizontal="left" vertical="top"/>
    </xf>
    <xf numFmtId="0" fontId="0" fillId="0" borderId="2" xfId="0" applyFont="1" applyBorder="1" applyAlignment="1" applyProtection="1">
      <alignment wrapText="1"/>
    </xf>
    <xf numFmtId="0" fontId="9" fillId="0" borderId="5" xfId="0" applyFont="1" applyBorder="1" applyAlignment="1" applyProtection="1">
      <alignment wrapText="1"/>
    </xf>
    <xf numFmtId="0" fontId="0" fillId="0" borderId="5" xfId="0" applyFont="1" applyBorder="1" applyProtection="1"/>
    <xf numFmtId="0" fontId="0" fillId="0" borderId="1" xfId="0" applyFont="1" applyBorder="1" applyAlignment="1" applyProtection="1">
      <alignment horizontal="left" vertical="top"/>
    </xf>
    <xf numFmtId="0" fontId="0" fillId="0" borderId="2" xfId="0" applyFont="1" applyBorder="1" applyAlignment="1" applyProtection="1">
      <alignment horizontal="left" vertical="top"/>
    </xf>
    <xf numFmtId="0" fontId="0" fillId="0" borderId="2" xfId="0" applyFont="1" applyBorder="1" applyAlignment="1" applyProtection="1"/>
    <xf numFmtId="14" fontId="0" fillId="0" borderId="0" xfId="0" applyNumberFormat="1" applyFont="1" applyBorder="1" applyAlignment="1" applyProtection="1">
      <alignment horizontal="left" vertical="top"/>
    </xf>
    <xf numFmtId="0" fontId="10" fillId="0" borderId="2" xfId="0" applyFont="1" applyBorder="1" applyAlignment="1" applyProtection="1">
      <alignment horizontal="center"/>
    </xf>
    <xf numFmtId="164" fontId="9" fillId="2" borderId="2" xfId="0" applyNumberFormat="1" applyFont="1" applyFill="1" applyBorder="1" applyProtection="1">
      <protection locked="0"/>
    </xf>
    <xf numFmtId="164" fontId="0" fillId="2" borderId="2" xfId="0" applyNumberFormat="1" applyFont="1" applyFill="1" applyBorder="1" applyProtection="1">
      <protection locked="0"/>
    </xf>
    <xf numFmtId="0" fontId="0" fillId="0" borderId="0" xfId="0" applyProtection="1"/>
    <xf numFmtId="0" fontId="10" fillId="0" borderId="2" xfId="0" applyFont="1" applyBorder="1" applyProtection="1"/>
    <xf numFmtId="0" fontId="10" fillId="0" borderId="2" xfId="0" applyFont="1" applyBorder="1" applyAlignment="1" applyProtection="1">
      <alignment horizontal="left"/>
    </xf>
    <xf numFmtId="0" fontId="10" fillId="0" borderId="0" xfId="0" applyFont="1" applyBorder="1" applyAlignment="1" applyProtection="1">
      <alignment horizontal="left"/>
    </xf>
    <xf numFmtId="0" fontId="10" fillId="0" borderId="0" xfId="0" applyFont="1" applyBorder="1" applyAlignment="1" applyProtection="1">
      <alignment horizontal="center"/>
    </xf>
    <xf numFmtId="0" fontId="0" fillId="0" borderId="0" xfId="0" applyAlignment="1" applyProtection="1">
      <alignment horizontal="center"/>
    </xf>
    <xf numFmtId="0" fontId="0" fillId="0" borderId="2" xfId="0" applyBorder="1" applyProtection="1"/>
    <xf numFmtId="0" fontId="0" fillId="0" borderId="2" xfId="0" applyBorder="1" applyAlignment="1" applyProtection="1">
      <alignment wrapText="1"/>
    </xf>
    <xf numFmtId="0" fontId="0" fillId="0" borderId="2" xfId="0" applyBorder="1" applyAlignment="1" applyProtection="1">
      <alignment horizontal="center"/>
    </xf>
    <xf numFmtId="0" fontId="0" fillId="3" borderId="2" xfId="0" applyFill="1" applyBorder="1" applyProtection="1"/>
    <xf numFmtId="0" fontId="0" fillId="3" borderId="2" xfId="0" applyFill="1" applyBorder="1" applyAlignment="1" applyProtection="1">
      <alignment horizontal="center"/>
    </xf>
    <xf numFmtId="8" fontId="9" fillId="0" borderId="2" xfId="0" applyNumberFormat="1" applyFont="1" applyBorder="1" applyAlignment="1" applyProtection="1">
      <alignment horizontal="right"/>
    </xf>
    <xf numFmtId="165" fontId="0" fillId="0" borderId="2" xfId="0" applyNumberFormat="1" applyBorder="1" applyProtection="1"/>
    <xf numFmtId="8" fontId="0" fillId="0" borderId="2" xfId="0" applyNumberFormat="1" applyBorder="1" applyAlignment="1" applyProtection="1">
      <alignment horizontal="right"/>
    </xf>
    <xf numFmtId="0" fontId="0" fillId="0" borderId="2" xfId="0" applyBorder="1" applyAlignment="1" applyProtection="1">
      <alignment horizontal="center" vertical="center"/>
    </xf>
    <xf numFmtId="0" fontId="12" fillId="0" borderId="2" xfId="0" applyFont="1" applyFill="1" applyBorder="1" applyAlignment="1" applyProtection="1">
      <alignment horizontal="left" vertical="top"/>
    </xf>
    <xf numFmtId="0" fontId="13" fillId="0" borderId="2" xfId="0" applyFont="1" applyBorder="1" applyAlignment="1" applyProtection="1">
      <alignment horizontal="center"/>
    </xf>
    <xf numFmtId="8" fontId="14" fillId="0" borderId="2" xfId="0" applyNumberFormat="1" applyFont="1" applyBorder="1" applyAlignment="1" applyProtection="1">
      <alignment horizontal="right"/>
    </xf>
    <xf numFmtId="165" fontId="14" fillId="0" borderId="2" xfId="0" applyNumberFormat="1" applyFont="1" applyBorder="1" applyProtection="1"/>
    <xf numFmtId="0" fontId="0" fillId="0" borderId="0" xfId="0" applyAlignment="1">
      <alignment horizontal="left" vertical="top" wrapText="1"/>
    </xf>
    <xf numFmtId="0" fontId="3" fillId="0" borderId="0" xfId="0" applyFont="1" applyAlignment="1">
      <alignment horizontal="center" vertical="top"/>
    </xf>
    <xf numFmtId="0" fontId="2" fillId="0" borderId="0" xfId="0" applyFont="1" applyBorder="1" applyAlignment="1" applyProtection="1">
      <alignment horizontal="center" vertical="top"/>
      <protection locked="0"/>
    </xf>
    <xf numFmtId="0" fontId="4" fillId="0" borderId="0" xfId="0" applyFont="1" applyAlignment="1">
      <alignment horizontal="center" vertical="top"/>
    </xf>
    <xf numFmtId="0" fontId="6" fillId="0" borderId="0" xfId="0" applyFont="1" applyAlignment="1" applyProtection="1">
      <alignment horizontal="center"/>
    </xf>
    <xf numFmtId="0" fontId="6" fillId="0" borderId="6" xfId="0" applyFont="1" applyBorder="1" applyAlignment="1" applyProtection="1">
      <alignment horizontal="center"/>
    </xf>
    <xf numFmtId="0" fontId="6" fillId="0" borderId="0" xfId="0" applyFont="1" applyBorder="1" applyAlignment="1" applyProtection="1">
      <alignment horizontal="center"/>
    </xf>
    <xf numFmtId="0" fontId="9" fillId="0" borderId="0" xfId="0" applyFont="1" applyBorder="1" applyAlignment="1" applyProtection="1">
      <alignment horizontal="left" wrapText="1"/>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6" fillId="0" borderId="6" xfId="0" applyFont="1" applyBorder="1" applyAlignment="1">
      <alignment horizontal="center"/>
    </xf>
    <xf numFmtId="0" fontId="10" fillId="0" borderId="4"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Alignment="1" applyProtection="1">
      <alignment horizont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2" xfId="0" applyFont="1" applyBorder="1" applyAlignment="1">
      <alignment horizontal="center" vertical="top"/>
    </xf>
    <xf numFmtId="0" fontId="10" fillId="0" borderId="2" xfId="0" applyFont="1" applyBorder="1" applyAlignment="1">
      <alignment horizontal="center"/>
    </xf>
    <xf numFmtId="0" fontId="0" fillId="0" borderId="2" xfId="0" applyBorder="1" applyAlignment="1" applyProtection="1">
      <alignment horizontal="center"/>
    </xf>
    <xf numFmtId="0" fontId="10" fillId="0" borderId="4" xfId="0" applyFont="1" applyBorder="1" applyAlignment="1" applyProtection="1">
      <alignment horizontal="center" vertical="top"/>
    </xf>
    <xf numFmtId="0" fontId="10" fillId="0" borderId="3" xfId="0" applyFont="1" applyBorder="1" applyAlignment="1" applyProtection="1">
      <alignment horizontal="center" vertical="top"/>
    </xf>
    <xf numFmtId="0" fontId="10" fillId="0" borderId="5" xfId="0" applyFont="1" applyBorder="1" applyAlignment="1" applyProtection="1">
      <alignment horizontal="center" vertical="top"/>
    </xf>
    <xf numFmtId="0" fontId="0" fillId="0" borderId="2" xfId="0" applyBorder="1" applyAlignment="1" applyProtection="1">
      <alignment horizontal="left" vertical="top" wrapText="1"/>
    </xf>
    <xf numFmtId="0" fontId="5" fillId="0" borderId="2" xfId="0" applyFont="1" applyBorder="1" applyAlignment="1" applyProtection="1">
      <alignment horizontal="center"/>
    </xf>
    <xf numFmtId="0" fontId="0" fillId="0" borderId="2" xfId="0" applyBorder="1" applyAlignment="1" applyProtection="1">
      <alignment horizontal="left" vertical="center" wrapText="1"/>
    </xf>
    <xf numFmtId="0" fontId="0" fillId="0" borderId="2" xfId="0" applyBorder="1" applyAlignment="1" applyProtection="1">
      <alignment horizontal="left" vertical="center"/>
    </xf>
    <xf numFmtId="0" fontId="14" fillId="0" borderId="2" xfId="0" applyFont="1" applyBorder="1" applyAlignment="1" applyProtection="1">
      <alignment horizontal="center"/>
    </xf>
    <xf numFmtId="0" fontId="0" fillId="0" borderId="2" xfId="0" applyBorder="1" applyAlignment="1" applyProtection="1">
      <alignment horizontal="left"/>
    </xf>
  </cellXfs>
  <cellStyles count="1">
    <cellStyle name="Normal" xfId="0" builtinId="0"/>
  </cellStyles>
  <dxfs count="1">
    <dxf>
      <font>
        <strike/>
        <color theme="1"/>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03691-C35E-8443-ABC8-89B8C4692DF5}">
  <sheetPr codeName="Sheet1">
    <tabColor rgb="FF00B050"/>
  </sheetPr>
  <dimension ref="A1:H10"/>
  <sheetViews>
    <sheetView showGridLines="0" showRowColHeaders="0" workbookViewId="0">
      <selection sqref="A1:H1"/>
    </sheetView>
  </sheetViews>
  <sheetFormatPr defaultColWidth="0" defaultRowHeight="15.75" zeroHeight="1" x14ac:dyDescent="0.25"/>
  <cols>
    <col min="1" max="8" width="10.875" customWidth="1"/>
    <col min="9" max="16384" width="10.875" hidden="1"/>
  </cols>
  <sheetData>
    <row r="1" spans="1:8" ht="27.75" x14ac:dyDescent="0.25">
      <c r="A1" s="54" t="s">
        <v>66</v>
      </c>
      <c r="B1" s="54"/>
      <c r="C1" s="54"/>
      <c r="D1" s="54"/>
      <c r="E1" s="54"/>
      <c r="F1" s="54"/>
      <c r="G1" s="54"/>
      <c r="H1" s="54"/>
    </row>
    <row r="2" spans="1:8" x14ac:dyDescent="0.25">
      <c r="A2" s="53" t="s">
        <v>71</v>
      </c>
      <c r="B2" s="53"/>
      <c r="C2" s="53"/>
      <c r="D2" s="53"/>
      <c r="E2" s="53"/>
      <c r="F2" s="53"/>
      <c r="G2" s="53"/>
      <c r="H2" s="53"/>
    </row>
    <row r="3" spans="1:8" x14ac:dyDescent="0.25">
      <c r="A3" s="53" t="s">
        <v>70</v>
      </c>
      <c r="B3" s="53"/>
      <c r="C3" s="53"/>
      <c r="D3" s="53"/>
      <c r="E3" s="53"/>
      <c r="F3" s="53"/>
      <c r="G3" s="53"/>
      <c r="H3" s="53"/>
    </row>
    <row r="4" spans="1:8" ht="20.25" x14ac:dyDescent="0.25">
      <c r="A4" s="55" t="s">
        <v>0</v>
      </c>
      <c r="B4" s="55"/>
      <c r="C4" s="55"/>
      <c r="D4" s="55"/>
      <c r="E4" s="55"/>
      <c r="F4" s="55"/>
      <c r="G4" s="55"/>
      <c r="H4" s="55"/>
    </row>
    <row r="5" spans="1:8" x14ac:dyDescent="0.25"/>
    <row r="6" spans="1:8" x14ac:dyDescent="0.25">
      <c r="A6" s="52" t="s">
        <v>52</v>
      </c>
      <c r="B6" s="52"/>
      <c r="C6" s="52"/>
      <c r="D6" s="52"/>
      <c r="E6" s="52"/>
      <c r="F6" s="52"/>
      <c r="G6" s="52"/>
      <c r="H6" s="52"/>
    </row>
    <row r="7" spans="1:8" x14ac:dyDescent="0.25">
      <c r="A7" s="2"/>
      <c r="B7" s="2"/>
      <c r="C7" s="2"/>
      <c r="D7" s="2"/>
      <c r="E7" s="2"/>
      <c r="F7" s="2"/>
      <c r="G7" s="2"/>
      <c r="H7" s="2"/>
    </row>
    <row r="8" spans="1:8" ht="119.1" customHeight="1" x14ac:dyDescent="0.25">
      <c r="A8" s="52" t="s">
        <v>101</v>
      </c>
      <c r="B8" s="52"/>
      <c r="C8" s="52"/>
      <c r="D8" s="52"/>
      <c r="E8" s="52"/>
      <c r="F8" s="52"/>
      <c r="G8" s="52"/>
      <c r="H8" s="52"/>
    </row>
    <row r="9" spans="1:8" x14ac:dyDescent="0.25">
      <c r="A9" s="2"/>
      <c r="B9" s="2"/>
      <c r="C9" s="2"/>
      <c r="D9" s="2"/>
      <c r="E9" s="2"/>
      <c r="F9" s="2"/>
      <c r="G9" s="2"/>
      <c r="H9" s="2"/>
    </row>
    <row r="10" spans="1:8" ht="120.95" customHeight="1" x14ac:dyDescent="0.25">
      <c r="A10" s="52" t="s">
        <v>65</v>
      </c>
      <c r="B10" s="52"/>
      <c r="C10" s="52"/>
      <c r="D10" s="52"/>
      <c r="E10" s="52"/>
      <c r="F10" s="52"/>
      <c r="G10" s="52"/>
      <c r="H10" s="52"/>
    </row>
  </sheetData>
  <sheetProtection algorithmName="SHA-512" hashValue="y9xsg6j6JJhJoKQkyrko6tAoLAHrrzQBlKt0Bura3kLdktw9rn1jNCWgyttiAgD36WEm1jM11QpyZMzVTRTS5g==" saltValue="UOU7VcN71WVRczRv30933Q==" spinCount="100000" sheet="1" objects="1" scenarios="1" selectLockedCells="1"/>
  <mergeCells count="7">
    <mergeCell ref="A6:H6"/>
    <mergeCell ref="A10:H10"/>
    <mergeCell ref="A3:H3"/>
    <mergeCell ref="A1:H1"/>
    <mergeCell ref="A4:H4"/>
    <mergeCell ref="A8:H8"/>
    <mergeCell ref="A2:H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ADD5B-A83D-8D46-A3CF-C382AEBDE6DA}">
  <sheetPr codeName="Sheet2"/>
  <dimension ref="A1:F18"/>
  <sheetViews>
    <sheetView showGridLines="0" showRowColHeaders="0" workbookViewId="0">
      <selection activeCell="C2" sqref="C2"/>
    </sheetView>
  </sheetViews>
  <sheetFormatPr defaultColWidth="0" defaultRowHeight="15.75" zeroHeight="1" x14ac:dyDescent="0.25"/>
  <cols>
    <col min="1" max="1" width="3.125" style="18" customWidth="1"/>
    <col min="2" max="2" width="15.875" style="18" bestFit="1" customWidth="1"/>
    <col min="3" max="3" width="26.375" style="18" customWidth="1"/>
    <col min="4" max="4" width="13.5" style="18" bestFit="1" customWidth="1"/>
    <col min="5" max="5" width="23.5" style="18" customWidth="1"/>
    <col min="6" max="6" width="3.125" style="18" customWidth="1"/>
    <col min="7" max="16384" width="10.875" style="18" hidden="1"/>
  </cols>
  <sheetData>
    <row r="1" spans="2:5" ht="28.5" x14ac:dyDescent="0.45">
      <c r="B1" s="56" t="s">
        <v>8</v>
      </c>
      <c r="C1" s="56"/>
      <c r="D1" s="56"/>
      <c r="E1" s="56"/>
    </row>
    <row r="2" spans="2:5" x14ac:dyDescent="0.25">
      <c r="B2" s="19" t="s">
        <v>1</v>
      </c>
      <c r="C2" s="8"/>
      <c r="D2" s="20"/>
      <c r="E2" s="21"/>
    </row>
    <row r="3" spans="2:5" x14ac:dyDescent="0.25">
      <c r="B3" s="19" t="s">
        <v>2</v>
      </c>
      <c r="C3" s="8"/>
      <c r="D3" s="20"/>
      <c r="E3" s="21"/>
    </row>
    <row r="4" spans="2:5" x14ac:dyDescent="0.25">
      <c r="B4" s="19" t="s">
        <v>3</v>
      </c>
      <c r="C4" s="8"/>
      <c r="D4" s="20"/>
      <c r="E4" s="22"/>
    </row>
    <row r="5" spans="2:5" x14ac:dyDescent="0.25">
      <c r="B5" s="19" t="s">
        <v>4</v>
      </c>
      <c r="C5" s="8"/>
      <c r="D5" s="20"/>
      <c r="E5" s="22"/>
    </row>
    <row r="6" spans="2:5" x14ac:dyDescent="0.25">
      <c r="B6" s="20"/>
      <c r="C6" s="21"/>
      <c r="D6" s="20"/>
      <c r="E6" s="22"/>
    </row>
    <row r="7" spans="2:5" ht="28.5" x14ac:dyDescent="0.45">
      <c r="B7" s="57" t="s">
        <v>9</v>
      </c>
      <c r="C7" s="57"/>
      <c r="D7" s="57"/>
      <c r="E7" s="57"/>
    </row>
    <row r="8" spans="2:5" x14ac:dyDescent="0.25">
      <c r="B8" s="60" t="s">
        <v>10</v>
      </c>
      <c r="C8" s="61"/>
      <c r="D8" s="60" t="s">
        <v>11</v>
      </c>
      <c r="E8" s="61"/>
    </row>
    <row r="9" spans="2:5" x14ac:dyDescent="0.25">
      <c r="B9" s="23" t="s">
        <v>12</v>
      </c>
      <c r="C9" s="9"/>
      <c r="D9" s="24" t="s">
        <v>12</v>
      </c>
      <c r="E9" s="16"/>
    </row>
    <row r="10" spans="2:5" x14ac:dyDescent="0.25">
      <c r="B10" s="19" t="s">
        <v>13</v>
      </c>
      <c r="C10" s="9"/>
      <c r="D10" s="25" t="s">
        <v>14</v>
      </c>
      <c r="E10" s="16"/>
    </row>
    <row r="11" spans="2:5" x14ac:dyDescent="0.25">
      <c r="B11" s="19" t="s">
        <v>5</v>
      </c>
      <c r="C11" s="9"/>
      <c r="D11" s="22"/>
      <c r="E11" s="26"/>
    </row>
    <row r="12" spans="2:5" x14ac:dyDescent="0.25">
      <c r="B12" s="20"/>
      <c r="C12" s="22"/>
      <c r="D12" s="22"/>
      <c r="E12" s="22"/>
    </row>
    <row r="13" spans="2:5" ht="28.5" x14ac:dyDescent="0.45">
      <c r="B13" s="58" t="s">
        <v>15</v>
      </c>
      <c r="C13" s="58"/>
      <c r="D13" s="58"/>
      <c r="E13" s="58"/>
    </row>
    <row r="14" spans="2:5" ht="87.95" customHeight="1" x14ac:dyDescent="0.25">
      <c r="B14" s="59" t="s">
        <v>16</v>
      </c>
      <c r="C14" s="59"/>
      <c r="D14" s="59"/>
      <c r="E14" s="59"/>
    </row>
    <row r="15" spans="2:5" x14ac:dyDescent="0.25">
      <c r="B15" s="27" t="s">
        <v>6</v>
      </c>
      <c r="C15" s="9"/>
      <c r="D15" s="22"/>
      <c r="E15" s="22"/>
    </row>
    <row r="16" spans="2:5" ht="17.25" x14ac:dyDescent="0.25">
      <c r="B16" s="27" t="s">
        <v>7</v>
      </c>
      <c r="C16" s="48" t="str">
        <f>IF(C15=0,"",C15)</f>
        <v/>
      </c>
      <c r="D16" s="22"/>
      <c r="E16" s="22"/>
    </row>
    <row r="17" spans="2:5" x14ac:dyDescent="0.25">
      <c r="B17" s="28" t="s">
        <v>17</v>
      </c>
      <c r="C17" s="10"/>
      <c r="D17" s="22"/>
      <c r="E17" s="29"/>
    </row>
    <row r="18" spans="2:5" hidden="1" x14ac:dyDescent="0.25"/>
  </sheetData>
  <sheetProtection algorithmName="SHA-512" hashValue="nA2Sj3gvLaBhyxpXsoSkWE2TYbzCXDEgTWI/9R1F8iSLV8B2TnC9OTULIHC/IE4jsIHoNWo+x4yV8SlgaCrSxQ==" saltValue="j8U6MO4zVRXJKNV0YXVoNw==" spinCount="100000" sheet="1" objects="1" scenarios="1" selectLockedCells="1"/>
  <mergeCells count="6">
    <mergeCell ref="B1:E1"/>
    <mergeCell ref="B7:E7"/>
    <mergeCell ref="B13:E13"/>
    <mergeCell ref="B14:E14"/>
    <mergeCell ref="B8:C8"/>
    <mergeCell ref="D8:E8"/>
  </mergeCells>
  <pageMargins left="0.7" right="0.7" top="0.75" bottom="0.75" header="0.3" footer="0.3"/>
  <pageSetup paperSize="9" orientation="portrait" r:id="rId1"/>
  <ignoredErrors>
    <ignoredError sqref="C1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1D220-947C-4F4B-84C2-C7E4CA1E5208}">
  <sheetPr codeName="Sheet3"/>
  <dimension ref="A1:R40"/>
  <sheetViews>
    <sheetView showGridLines="0" showRowColHeaders="0" workbookViewId="0">
      <selection activeCell="B10" sqref="B10"/>
    </sheetView>
  </sheetViews>
  <sheetFormatPr defaultColWidth="0" defaultRowHeight="15.75" zeroHeight="1" x14ac:dyDescent="0.25"/>
  <cols>
    <col min="1" max="1" width="3.125" style="3" bestFit="1" customWidth="1"/>
    <col min="2" max="2" width="22.625" style="3" bestFit="1" customWidth="1"/>
    <col min="3" max="3" width="16.625" style="3" customWidth="1"/>
    <col min="4" max="4" width="17.5" style="3" customWidth="1"/>
    <col min="5" max="5" width="12.5" style="3" bestFit="1" customWidth="1"/>
    <col min="6" max="6" width="12.5" style="3" customWidth="1"/>
    <col min="7" max="7" width="18.125" style="3" bestFit="1" customWidth="1"/>
    <col min="8" max="8" width="13.375" style="3" bestFit="1" customWidth="1"/>
    <col min="9" max="9" width="3.125" style="3" customWidth="1"/>
    <col min="10" max="18" width="0" style="3" hidden="1" customWidth="1"/>
    <col min="19" max="16384" width="10.875" style="3" hidden="1"/>
  </cols>
  <sheetData>
    <row r="1" spans="1:8" s="15" customFormat="1" ht="28.5" x14ac:dyDescent="0.45">
      <c r="B1" s="62" t="s">
        <v>67</v>
      </c>
      <c r="C1" s="62"/>
      <c r="D1" s="62"/>
      <c r="E1" s="62"/>
      <c r="F1" s="62"/>
      <c r="G1" s="62"/>
      <c r="H1" s="62"/>
    </row>
    <row r="2" spans="1:8" x14ac:dyDescent="0.25">
      <c r="B2" s="13" t="s">
        <v>46</v>
      </c>
      <c r="C2" s="70" t="str">
        <f>IF('Group Information'!C2=0,"",'Group Information'!C2)</f>
        <v/>
      </c>
      <c r="D2" s="70"/>
      <c r="E2" s="70"/>
      <c r="F2" s="70"/>
      <c r="G2" s="70"/>
      <c r="H2" s="70"/>
    </row>
    <row r="3" spans="1:8" x14ac:dyDescent="0.25">
      <c r="B3" s="14" t="s">
        <v>47</v>
      </c>
      <c r="C3" s="70" t="str">
        <f>IF('Group Information'!C3=0,"",'Group Information'!C3)</f>
        <v/>
      </c>
      <c r="D3" s="70"/>
      <c r="E3" s="70"/>
      <c r="F3" s="70"/>
      <c r="G3" s="70"/>
      <c r="H3" s="70"/>
    </row>
    <row r="4" spans="1:8" x14ac:dyDescent="0.25">
      <c r="B4" s="14" t="s">
        <v>48</v>
      </c>
      <c r="C4" s="71" t="str">
        <f>IF('Group Information'!C4=0,"",'Group Information'!C4)</f>
        <v/>
      </c>
      <c r="D4" s="71"/>
      <c r="E4" s="71"/>
      <c r="F4" s="71"/>
      <c r="G4" s="71"/>
      <c r="H4" s="71"/>
    </row>
    <row r="5" spans="1:8" x14ac:dyDescent="0.25">
      <c r="B5" s="4"/>
      <c r="C5" s="5"/>
      <c r="D5" s="5"/>
      <c r="E5" s="5"/>
      <c r="F5" s="5"/>
      <c r="G5" s="5"/>
      <c r="H5" s="5"/>
    </row>
    <row r="6" spans="1:8" x14ac:dyDescent="0.25">
      <c r="B6" s="4"/>
      <c r="C6" s="4"/>
      <c r="D6" s="4"/>
      <c r="E6" s="4"/>
      <c r="F6" s="4"/>
      <c r="G6" s="6"/>
      <c r="H6" s="6"/>
    </row>
    <row r="7" spans="1:8" x14ac:dyDescent="0.25">
      <c r="A7" s="18"/>
      <c r="B7" s="63" t="s">
        <v>50</v>
      </c>
      <c r="C7" s="64"/>
      <c r="D7" s="64"/>
      <c r="E7" s="64"/>
      <c r="F7" s="65"/>
      <c r="G7" s="30" t="s">
        <v>51</v>
      </c>
      <c r="H7" s="30" t="s">
        <v>18</v>
      </c>
    </row>
    <row r="8" spans="1:8" x14ac:dyDescent="0.25">
      <c r="A8" s="18"/>
      <c r="B8" s="68" t="s">
        <v>33</v>
      </c>
      <c r="C8" s="66" t="s">
        <v>28</v>
      </c>
      <c r="D8" s="66" t="s">
        <v>29</v>
      </c>
      <c r="E8" s="66" t="s">
        <v>40</v>
      </c>
      <c r="F8" s="66" t="s">
        <v>90</v>
      </c>
      <c r="G8" s="66" t="s">
        <v>49</v>
      </c>
      <c r="H8" s="68" t="s">
        <v>30</v>
      </c>
    </row>
    <row r="9" spans="1:8" ht="27.95" customHeight="1" x14ac:dyDescent="0.25">
      <c r="A9" s="18"/>
      <c r="B9" s="69"/>
      <c r="C9" s="67"/>
      <c r="D9" s="67"/>
      <c r="E9" s="67"/>
      <c r="F9" s="67"/>
      <c r="G9" s="67"/>
      <c r="H9" s="69"/>
    </row>
    <row r="10" spans="1:8" x14ac:dyDescent="0.25">
      <c r="A10" s="18">
        <v>1</v>
      </c>
      <c r="B10" s="11"/>
      <c r="C10" s="11"/>
      <c r="D10" s="11"/>
      <c r="E10" s="11"/>
      <c r="F10" s="11"/>
      <c r="G10" s="12"/>
      <c r="H10" s="31"/>
    </row>
    <row r="11" spans="1:8" x14ac:dyDescent="0.25">
      <c r="A11" s="18">
        <v>2</v>
      </c>
      <c r="B11" s="12"/>
      <c r="C11" s="12"/>
      <c r="D11" s="12"/>
      <c r="E11" s="12"/>
      <c r="F11" s="12"/>
      <c r="G11" s="12"/>
      <c r="H11" s="31"/>
    </row>
    <row r="12" spans="1:8" x14ac:dyDescent="0.25">
      <c r="A12" s="18">
        <v>3</v>
      </c>
      <c r="B12" s="12"/>
      <c r="C12" s="7"/>
      <c r="D12" s="7"/>
      <c r="E12" s="7"/>
      <c r="F12" s="7"/>
      <c r="G12" s="7"/>
      <c r="H12" s="32"/>
    </row>
    <row r="13" spans="1:8" x14ac:dyDescent="0.25">
      <c r="A13" s="18">
        <v>4</v>
      </c>
      <c r="B13" s="12"/>
      <c r="C13" s="7"/>
      <c r="D13" s="7"/>
      <c r="E13" s="7"/>
      <c r="F13" s="7"/>
      <c r="G13" s="7"/>
      <c r="H13" s="32"/>
    </row>
    <row r="14" spans="1:8" x14ac:dyDescent="0.25">
      <c r="A14" s="18">
        <v>5</v>
      </c>
      <c r="B14" s="12"/>
      <c r="C14" s="7"/>
      <c r="D14" s="7"/>
      <c r="E14" s="7"/>
      <c r="F14" s="7"/>
      <c r="G14" s="7"/>
      <c r="H14" s="32"/>
    </row>
    <row r="15" spans="1:8" x14ac:dyDescent="0.25">
      <c r="A15" s="18">
        <v>6</v>
      </c>
      <c r="B15" s="12"/>
      <c r="C15" s="7"/>
      <c r="D15" s="7"/>
      <c r="E15" s="7"/>
      <c r="F15" s="7"/>
      <c r="G15" s="7"/>
      <c r="H15" s="32"/>
    </row>
    <row r="16" spans="1:8" x14ac:dyDescent="0.25">
      <c r="A16" s="18">
        <v>7</v>
      </c>
      <c r="B16" s="12"/>
      <c r="C16" s="7"/>
      <c r="D16" s="7"/>
      <c r="E16" s="7"/>
      <c r="F16" s="7"/>
      <c r="G16" s="7"/>
      <c r="H16" s="32"/>
    </row>
    <row r="17" spans="1:8" x14ac:dyDescent="0.25">
      <c r="A17" s="18">
        <v>8</v>
      </c>
      <c r="B17" s="12"/>
      <c r="C17" s="7"/>
      <c r="D17" s="7"/>
      <c r="E17" s="7"/>
      <c r="F17" s="7"/>
      <c r="G17" s="7"/>
      <c r="H17" s="32"/>
    </row>
    <row r="18" spans="1:8" x14ac:dyDescent="0.25">
      <c r="A18" s="18">
        <v>9</v>
      </c>
      <c r="B18" s="12"/>
      <c r="C18" s="7"/>
      <c r="D18" s="7"/>
      <c r="E18" s="7"/>
      <c r="F18" s="7"/>
      <c r="G18" s="7"/>
      <c r="H18" s="32"/>
    </row>
    <row r="19" spans="1:8" x14ac:dyDescent="0.25">
      <c r="A19" s="18">
        <v>10</v>
      </c>
      <c r="B19" s="12"/>
      <c r="C19" s="7"/>
      <c r="D19" s="7"/>
      <c r="E19" s="7"/>
      <c r="F19" s="7"/>
      <c r="G19" s="7"/>
      <c r="H19" s="32"/>
    </row>
    <row r="20" spans="1:8" x14ac:dyDescent="0.25">
      <c r="A20" s="18">
        <v>11</v>
      </c>
      <c r="B20" s="12"/>
      <c r="C20" s="7"/>
      <c r="D20" s="7"/>
      <c r="E20" s="7"/>
      <c r="F20" s="7"/>
      <c r="G20" s="7"/>
      <c r="H20" s="32"/>
    </row>
    <row r="21" spans="1:8" x14ac:dyDescent="0.25">
      <c r="A21" s="18">
        <v>12</v>
      </c>
      <c r="B21" s="12"/>
      <c r="C21" s="7"/>
      <c r="D21" s="7"/>
      <c r="E21" s="7"/>
      <c r="F21" s="7"/>
      <c r="G21" s="7"/>
      <c r="H21" s="32"/>
    </row>
    <row r="22" spans="1:8" x14ac:dyDescent="0.25">
      <c r="A22" s="18">
        <v>13</v>
      </c>
      <c r="B22" s="7"/>
      <c r="C22" s="7"/>
      <c r="D22" s="7"/>
      <c r="E22" s="7"/>
      <c r="F22" s="7"/>
      <c r="G22" s="7"/>
      <c r="H22" s="32"/>
    </row>
    <row r="23" spans="1:8" x14ac:dyDescent="0.25">
      <c r="A23" s="18">
        <v>14</v>
      </c>
      <c r="B23" s="7"/>
      <c r="C23" s="7"/>
      <c r="D23" s="7"/>
      <c r="E23" s="7"/>
      <c r="F23" s="7"/>
      <c r="G23" s="7"/>
      <c r="H23" s="32"/>
    </row>
    <row r="24" spans="1:8" x14ac:dyDescent="0.25">
      <c r="A24" s="18">
        <v>15</v>
      </c>
      <c r="B24" s="7"/>
      <c r="C24" s="7"/>
      <c r="D24" s="7"/>
      <c r="E24" s="7"/>
      <c r="F24" s="7"/>
      <c r="G24" s="7"/>
      <c r="H24" s="32"/>
    </row>
    <row r="25" spans="1:8" x14ac:dyDescent="0.25">
      <c r="A25" s="18">
        <v>16</v>
      </c>
      <c r="B25" s="7"/>
      <c r="C25" s="7"/>
      <c r="D25" s="7"/>
      <c r="E25" s="7"/>
      <c r="F25" s="7"/>
      <c r="G25" s="7"/>
      <c r="H25" s="32"/>
    </row>
    <row r="26" spans="1:8" x14ac:dyDescent="0.25">
      <c r="A26" s="18">
        <v>17</v>
      </c>
      <c r="B26" s="7"/>
      <c r="C26" s="7"/>
      <c r="D26" s="7"/>
      <c r="E26" s="7"/>
      <c r="F26" s="7"/>
      <c r="G26" s="7"/>
      <c r="H26" s="32"/>
    </row>
    <row r="27" spans="1:8" x14ac:dyDescent="0.25">
      <c r="A27" s="18">
        <v>18</v>
      </c>
      <c r="B27" s="7"/>
      <c r="C27" s="7"/>
      <c r="D27" s="7"/>
      <c r="E27" s="7"/>
      <c r="F27" s="7"/>
      <c r="G27" s="7"/>
      <c r="H27" s="32"/>
    </row>
    <row r="28" spans="1:8" x14ac:dyDescent="0.25">
      <c r="A28" s="18">
        <v>19</v>
      </c>
      <c r="B28" s="7"/>
      <c r="C28" s="7"/>
      <c r="D28" s="7"/>
      <c r="E28" s="7"/>
      <c r="F28" s="7"/>
      <c r="G28" s="7"/>
      <c r="H28" s="32"/>
    </row>
    <row r="29" spans="1:8" x14ac:dyDescent="0.25">
      <c r="A29" s="18">
        <v>20</v>
      </c>
      <c r="B29" s="7"/>
      <c r="C29" s="7"/>
      <c r="D29" s="7"/>
      <c r="E29" s="7"/>
      <c r="F29" s="7"/>
      <c r="G29" s="7"/>
      <c r="H29" s="32"/>
    </row>
    <row r="30" spans="1:8" x14ac:dyDescent="0.25">
      <c r="A30" s="18">
        <v>21</v>
      </c>
      <c r="B30" s="7"/>
      <c r="C30" s="7"/>
      <c r="D30" s="7"/>
      <c r="E30" s="7"/>
      <c r="F30" s="7"/>
      <c r="G30" s="7"/>
      <c r="H30" s="32"/>
    </row>
    <row r="31" spans="1:8" x14ac:dyDescent="0.25">
      <c r="A31" s="18">
        <v>22</v>
      </c>
      <c r="B31" s="7"/>
      <c r="C31" s="7"/>
      <c r="D31" s="7"/>
      <c r="E31" s="7"/>
      <c r="F31" s="7"/>
      <c r="G31" s="7"/>
      <c r="H31" s="32"/>
    </row>
    <row r="32" spans="1:8" x14ac:dyDescent="0.25">
      <c r="A32" s="18">
        <v>23</v>
      </c>
      <c r="B32" s="7"/>
      <c r="C32" s="7"/>
      <c r="D32" s="7"/>
      <c r="E32" s="7"/>
      <c r="F32" s="7"/>
      <c r="G32" s="7"/>
      <c r="H32" s="32"/>
    </row>
    <row r="33" spans="1:8" x14ac:dyDescent="0.25">
      <c r="A33" s="18">
        <v>24</v>
      </c>
      <c r="B33" s="12"/>
      <c r="C33" s="12"/>
      <c r="D33" s="7"/>
      <c r="E33" s="7"/>
      <c r="F33" s="7"/>
      <c r="G33" s="7"/>
      <c r="H33" s="32"/>
    </row>
    <row r="34" spans="1:8" x14ac:dyDescent="0.25">
      <c r="A34" s="18">
        <v>25</v>
      </c>
      <c r="B34" s="7"/>
      <c r="C34" s="7"/>
      <c r="D34" s="7"/>
      <c r="E34" s="7"/>
      <c r="F34" s="7"/>
      <c r="G34" s="7"/>
      <c r="H34" s="32"/>
    </row>
    <row r="35" spans="1:8" x14ac:dyDescent="0.25">
      <c r="A35" s="18">
        <v>26</v>
      </c>
      <c r="B35" s="7"/>
      <c r="C35" s="7"/>
      <c r="D35" s="7"/>
      <c r="E35" s="7"/>
      <c r="F35" s="7"/>
      <c r="G35" s="7"/>
      <c r="H35" s="32"/>
    </row>
    <row r="36" spans="1:8" x14ac:dyDescent="0.25">
      <c r="A36" s="18">
        <v>27</v>
      </c>
      <c r="B36" s="7"/>
      <c r="C36" s="7"/>
      <c r="D36" s="7"/>
      <c r="E36" s="7"/>
      <c r="F36" s="7"/>
      <c r="G36" s="7"/>
      <c r="H36" s="32"/>
    </row>
    <row r="37" spans="1:8" x14ac:dyDescent="0.25">
      <c r="A37" s="18">
        <v>28</v>
      </c>
      <c r="B37" s="7"/>
      <c r="C37" s="7"/>
      <c r="D37" s="7"/>
      <c r="E37" s="7"/>
      <c r="F37" s="7"/>
      <c r="G37" s="7"/>
      <c r="H37" s="32"/>
    </row>
    <row r="38" spans="1:8" x14ac:dyDescent="0.25">
      <c r="A38" s="18">
        <v>29</v>
      </c>
      <c r="B38" s="7"/>
      <c r="C38" s="7"/>
      <c r="D38" s="7"/>
      <c r="E38" s="7"/>
      <c r="F38" s="7"/>
      <c r="G38" s="7"/>
      <c r="H38" s="32"/>
    </row>
    <row r="39" spans="1:8" x14ac:dyDescent="0.25">
      <c r="A39" s="18">
        <v>30</v>
      </c>
      <c r="B39" s="7"/>
      <c r="C39" s="7"/>
      <c r="D39" s="7"/>
      <c r="E39" s="7"/>
      <c r="F39" s="7"/>
      <c r="G39" s="7"/>
      <c r="H39" s="32"/>
    </row>
    <row r="40" spans="1:8" hidden="1" x14ac:dyDescent="0.25"/>
  </sheetData>
  <sheetProtection algorithmName="SHA-512" hashValue="4KfvHb0oJisnA3zAgHK7IO1eIh2KgclhwXk8gSqmAoLLAp7oOCdbwsp2Y0r7NBcsaopSKVmCg2wWIiZfT+nQQA==" saltValue="sSJ51BPQiZaFjN3dranJbA==" spinCount="100000" sheet="1" objects="1" scenarios="1" selectLockedCells="1"/>
  <mergeCells count="12">
    <mergeCell ref="B1:H1"/>
    <mergeCell ref="B7:F7"/>
    <mergeCell ref="F8:F9"/>
    <mergeCell ref="B8:B9"/>
    <mergeCell ref="C2:H2"/>
    <mergeCell ref="C3:H3"/>
    <mergeCell ref="C4:H4"/>
    <mergeCell ref="G8:G9"/>
    <mergeCell ref="H8:H9"/>
    <mergeCell ref="C8:C9"/>
    <mergeCell ref="D8:D9"/>
    <mergeCell ref="E8:E9"/>
  </mergeCells>
  <conditionalFormatting sqref="E10:H39">
    <cfRule type="expression" dxfId="0" priority="1">
      <formula>$B10="Non-Shooting Adult"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ErrorMessage="1" errorTitle="Error" error="Please choose from drop down list." xr:uid="{85904F27-733D-994E-8506-03F066A952E6}">
          <x14:formula1>
            <xm:f>Validation!$A$1:$A$2</xm:f>
          </x14:formula1>
          <xm:sqref>B10:B39</xm:sqref>
        </x14:dataValidation>
        <x14:dataValidation type="list" allowBlank="1" showErrorMessage="1" errorTitle="Error" error="Please choose from drop down list." xr:uid="{061FCD49-FD9B-4C4D-99BC-31357CCF2AB1}">
          <x14:formula1>
            <xm:f>Validation!$B$1:$B$6</xm:f>
          </x14:formula1>
          <xm:sqref>G10:G39</xm:sqref>
        </x14:dataValidation>
        <x14:dataValidation type="list" allowBlank="1" showErrorMessage="1" errorTitle="Error" error="Please choose from drop down list." xr:uid="{A2B70704-7D50-2844-BAF9-BFE602DC27FB}">
          <x14:formula1>
            <xm:f>Validation!$D$2:$D$9</xm:f>
          </x14:formula1>
          <xm:sqref>E10:E39</xm:sqref>
        </x14:dataValidation>
        <x14:dataValidation type="list" allowBlank="1" showInputMessage="1" showErrorMessage="1" errorTitle="Error" error="Please choose from drop down list." xr:uid="{085C35ED-35C7-DE46-87A0-B94A352817EA}">
          <x14:formula1>
            <xm:f>Validation!$E$2:$E$6</xm:f>
          </x14:formula1>
          <xm:sqref>H10:H39</xm:sqref>
        </x14:dataValidation>
        <x14:dataValidation type="list" allowBlank="1" showErrorMessage="1" errorTitle="Invalid" error="Please choose from drop down list." xr:uid="{DD6DF60C-4DC2-CA4F-9656-76A4598483F2}">
          <x14:formula1>
            <xm:f>Validation!$F$1:$F$2</xm:f>
          </x14:formula1>
          <xm:sqref>F10:F39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54A33-9601-4831-9002-E689117677E9}">
  <sheetPr codeName="Sheet4"/>
  <dimension ref="A1:I24"/>
  <sheetViews>
    <sheetView showGridLines="0" showRowColHeaders="0" zoomScaleNormal="100" workbookViewId="0">
      <selection activeCell="C10" sqref="C10"/>
    </sheetView>
  </sheetViews>
  <sheetFormatPr defaultColWidth="0" defaultRowHeight="15.75" zeroHeight="1" x14ac:dyDescent="0.25"/>
  <cols>
    <col min="1" max="1" width="3" style="33" customWidth="1"/>
    <col min="2" max="2" width="14.375" style="33" bestFit="1" customWidth="1"/>
    <col min="3" max="3" width="14.375" style="33" customWidth="1"/>
    <col min="4" max="4" width="13.625" style="33" customWidth="1"/>
    <col min="5" max="5" width="14.375" style="38" bestFit="1" customWidth="1"/>
    <col min="6" max="6" width="25.125" style="33" bestFit="1" customWidth="1"/>
    <col min="7" max="7" width="12.875" style="33" customWidth="1"/>
    <col min="8" max="8" width="3" style="33" customWidth="1"/>
    <col min="9" max="9" width="0" style="33" hidden="1" customWidth="1"/>
    <col min="10" max="16384" width="9" style="33" hidden="1"/>
  </cols>
  <sheetData>
    <row r="1" spans="2:7" ht="28.5" x14ac:dyDescent="0.45">
      <c r="B1" s="57" t="s">
        <v>91</v>
      </c>
      <c r="C1" s="57"/>
      <c r="D1" s="57"/>
      <c r="E1" s="57"/>
      <c r="F1" s="57"/>
      <c r="G1" s="57"/>
    </row>
    <row r="2" spans="2:7" x14ac:dyDescent="0.25">
      <c r="B2" s="34" t="s">
        <v>46</v>
      </c>
      <c r="C2" s="73" t="str">
        <f>IF('Group Information'!C2=0,"",'Group Information'!C2)</f>
        <v/>
      </c>
      <c r="D2" s="74"/>
      <c r="E2" s="74"/>
      <c r="F2" s="74"/>
      <c r="G2" s="75"/>
    </row>
    <row r="3" spans="2:7" x14ac:dyDescent="0.25">
      <c r="B3" s="35" t="s">
        <v>47</v>
      </c>
      <c r="C3" s="73" t="str">
        <f>IF('Group Information'!C3=0,"",'Group Information'!C3)</f>
        <v/>
      </c>
      <c r="D3" s="74"/>
      <c r="E3" s="74"/>
      <c r="F3" s="74"/>
      <c r="G3" s="75"/>
    </row>
    <row r="4" spans="2:7" x14ac:dyDescent="0.25">
      <c r="B4" s="35" t="s">
        <v>48</v>
      </c>
      <c r="C4" s="63" t="str">
        <f>IF('Group Information'!C4=0,"",'Group Information'!C4)</f>
        <v/>
      </c>
      <c r="D4" s="64"/>
      <c r="E4" s="64"/>
      <c r="F4" s="64"/>
      <c r="G4" s="65"/>
    </row>
    <row r="5" spans="2:7" x14ac:dyDescent="0.25">
      <c r="B5" s="36"/>
      <c r="C5" s="36"/>
      <c r="D5" s="37"/>
      <c r="E5" s="37"/>
      <c r="F5" s="37"/>
      <c r="G5" s="37"/>
    </row>
    <row r="6" spans="2:7" ht="99" customHeight="1" x14ac:dyDescent="0.25">
      <c r="B6" s="76" t="s">
        <v>100</v>
      </c>
      <c r="C6" s="76"/>
      <c r="D6" s="76"/>
      <c r="E6" s="76"/>
      <c r="F6" s="76"/>
      <c r="G6" s="76"/>
    </row>
    <row r="7" spans="2:7" x14ac:dyDescent="0.25"/>
    <row r="8" spans="2:7" x14ac:dyDescent="0.25">
      <c r="B8" s="39"/>
      <c r="C8" s="39" t="s">
        <v>94</v>
      </c>
      <c r="D8" s="72" t="s">
        <v>92</v>
      </c>
      <c r="E8" s="72"/>
      <c r="F8" s="39" t="s">
        <v>93</v>
      </c>
      <c r="G8" s="39" t="s">
        <v>95</v>
      </c>
    </row>
    <row r="9" spans="2:7" ht="47.25" x14ac:dyDescent="0.25">
      <c r="B9" s="39"/>
      <c r="C9" s="39" t="s">
        <v>6</v>
      </c>
      <c r="D9" s="39" t="s">
        <v>28</v>
      </c>
      <c r="E9" s="39" t="s">
        <v>29</v>
      </c>
      <c r="F9" s="39" t="s">
        <v>49</v>
      </c>
      <c r="G9" s="40" t="s">
        <v>99</v>
      </c>
    </row>
    <row r="10" spans="2:7" x14ac:dyDescent="0.25">
      <c r="B10" s="41" t="s">
        <v>96</v>
      </c>
      <c r="C10" s="11"/>
      <c r="D10" s="42"/>
      <c r="E10" s="42"/>
      <c r="F10" s="42"/>
      <c r="G10" s="42"/>
    </row>
    <row r="11" spans="2:7" x14ac:dyDescent="0.25">
      <c r="B11" s="41">
        <v>1</v>
      </c>
      <c r="C11" s="43"/>
      <c r="D11" s="11"/>
      <c r="E11" s="11"/>
      <c r="F11" s="11"/>
      <c r="G11" s="11"/>
    </row>
    <row r="12" spans="2:7" x14ac:dyDescent="0.25">
      <c r="B12" s="41">
        <v>2</v>
      </c>
      <c r="C12" s="43"/>
      <c r="D12" s="11"/>
      <c r="E12" s="11"/>
      <c r="F12" s="11"/>
      <c r="G12" s="11"/>
    </row>
    <row r="13" spans="2:7" x14ac:dyDescent="0.25">
      <c r="B13" s="41">
        <v>3</v>
      </c>
      <c r="C13" s="43"/>
      <c r="D13" s="11"/>
      <c r="E13" s="11"/>
      <c r="F13" s="11"/>
      <c r="G13" s="11"/>
    </row>
    <row r="14" spans="2:7" x14ac:dyDescent="0.25">
      <c r="B14" s="41">
        <v>4</v>
      </c>
      <c r="C14" s="43"/>
      <c r="D14" s="11"/>
      <c r="E14" s="11"/>
      <c r="F14" s="11"/>
      <c r="G14" s="11"/>
    </row>
    <row r="15" spans="2:7" x14ac:dyDescent="0.25">
      <c r="B15" s="41" t="s">
        <v>97</v>
      </c>
      <c r="C15" s="11"/>
      <c r="D15" s="42"/>
      <c r="E15" s="42"/>
      <c r="F15" s="42"/>
      <c r="G15" s="42"/>
    </row>
    <row r="16" spans="2:7" x14ac:dyDescent="0.25">
      <c r="B16" s="41">
        <v>1</v>
      </c>
      <c r="C16" s="43"/>
      <c r="D16" s="11"/>
      <c r="E16" s="11"/>
      <c r="F16" s="11"/>
      <c r="G16" s="11"/>
    </row>
    <row r="17" spans="2:7" x14ac:dyDescent="0.25">
      <c r="B17" s="41">
        <v>2</v>
      </c>
      <c r="C17" s="43"/>
      <c r="D17" s="11"/>
      <c r="E17" s="11"/>
      <c r="F17" s="11"/>
      <c r="G17" s="11"/>
    </row>
    <row r="18" spans="2:7" x14ac:dyDescent="0.25">
      <c r="B18" s="41">
        <v>3</v>
      </c>
      <c r="C18" s="43"/>
      <c r="D18" s="11"/>
      <c r="E18" s="11"/>
      <c r="F18" s="11"/>
      <c r="G18" s="11"/>
    </row>
    <row r="19" spans="2:7" x14ac:dyDescent="0.25">
      <c r="B19" s="41">
        <v>4</v>
      </c>
      <c r="C19" s="43"/>
      <c r="D19" s="11"/>
      <c r="E19" s="11"/>
      <c r="F19" s="11"/>
      <c r="G19" s="11"/>
    </row>
    <row r="20" spans="2:7" x14ac:dyDescent="0.25">
      <c r="B20" s="41" t="s">
        <v>98</v>
      </c>
      <c r="C20" s="11"/>
      <c r="D20" s="42"/>
      <c r="E20" s="42"/>
      <c r="F20" s="42"/>
      <c r="G20" s="42"/>
    </row>
    <row r="21" spans="2:7" x14ac:dyDescent="0.25">
      <c r="B21" s="41">
        <v>1</v>
      </c>
      <c r="C21" s="43"/>
      <c r="D21" s="11"/>
      <c r="E21" s="11"/>
      <c r="F21" s="11"/>
      <c r="G21" s="11"/>
    </row>
    <row r="22" spans="2:7" x14ac:dyDescent="0.25">
      <c r="B22" s="41">
        <v>2</v>
      </c>
      <c r="C22" s="43"/>
      <c r="D22" s="11"/>
      <c r="E22" s="11"/>
      <c r="F22" s="11"/>
      <c r="G22" s="11"/>
    </row>
    <row r="23" spans="2:7" x14ac:dyDescent="0.25">
      <c r="B23" s="41">
        <v>3</v>
      </c>
      <c r="C23" s="43"/>
      <c r="D23" s="11"/>
      <c r="E23" s="11"/>
      <c r="F23" s="11"/>
      <c r="G23" s="11"/>
    </row>
    <row r="24" spans="2:7" x14ac:dyDescent="0.25">
      <c r="B24" s="41">
        <v>4</v>
      </c>
      <c r="C24" s="43"/>
      <c r="D24" s="11"/>
      <c r="E24" s="11"/>
      <c r="F24" s="11"/>
      <c r="G24" s="11"/>
    </row>
  </sheetData>
  <sheetProtection algorithmName="SHA-512" hashValue="0GAiHRyE8WmBbtWfCcFoacqMljTE6jGLkLxzYjR/rxyINejS9ZCcNn2SBOx6Y4FTlMM2bRC274NgVzqtcWJqFg==" saltValue="1+m/s9P7T3TzbFNUqxA0fg==" spinCount="100000" sheet="1" objects="1" scenarios="1" selectLockedCells="1"/>
  <mergeCells count="6">
    <mergeCell ref="D8:E8"/>
    <mergeCell ref="C2:G2"/>
    <mergeCell ref="C3:G3"/>
    <mergeCell ref="C4:G4"/>
    <mergeCell ref="B1:G1"/>
    <mergeCell ref="B6:G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Error" xr:uid="{D0C5ABE8-AC1D-430D-A155-38572864614A}">
          <x14:formula1>
            <xm:f>Validation!$B$1:$B$5</xm:f>
          </x14:formula1>
          <xm:sqref>F10:F24</xm:sqref>
        </x14:dataValidation>
        <x14:dataValidation type="list" allowBlank="1" showInputMessage="1" showErrorMessage="1" errorTitle="Error" error="Please choose from drop down list." xr:uid="{F298E3F8-12A7-E74A-B714-39AACC746AB4}">
          <x14:formula1>
            <xm:f>Validation!$E$2:$E$6</xm:f>
          </x14:formula1>
          <xm:sqref>G11:G14 G16:G19 G21:G24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6EF1E-AB6E-254D-BE6E-976F5440504C}">
  <sheetPr codeName="Sheet5"/>
  <dimension ref="A1:J13"/>
  <sheetViews>
    <sheetView showGridLines="0" showRowColHeaders="0" tabSelected="1" zoomScaleNormal="100" workbookViewId="0">
      <selection activeCell="C4" sqref="C4"/>
    </sheetView>
  </sheetViews>
  <sheetFormatPr defaultColWidth="0" defaultRowHeight="15.75" zeroHeight="1" x14ac:dyDescent="0.25"/>
  <cols>
    <col min="1" max="1" width="3.125" style="33" customWidth="1"/>
    <col min="2" max="2" width="13" style="33" customWidth="1"/>
    <col min="3" max="3" width="29.875" style="33" bestFit="1" customWidth="1"/>
    <col min="4" max="9" width="10.875" style="33" customWidth="1"/>
    <col min="10" max="10" width="3.125" style="33" customWidth="1"/>
    <col min="11" max="16384" width="10.875" style="33" hidden="1"/>
  </cols>
  <sheetData>
    <row r="1" spans="2:9" ht="28.5" x14ac:dyDescent="0.45">
      <c r="B1" s="56" t="s">
        <v>55</v>
      </c>
      <c r="C1" s="56"/>
      <c r="D1" s="56"/>
      <c r="E1" s="56"/>
      <c r="F1" s="56"/>
      <c r="G1" s="56"/>
      <c r="H1" s="56"/>
      <c r="I1" s="56"/>
    </row>
    <row r="2" spans="2:9" x14ac:dyDescent="0.25">
      <c r="B2" s="39" t="s">
        <v>68</v>
      </c>
      <c r="C2" s="81" t="str">
        <f>'Start Here'!A1</f>
        <v>15th National Scout Archery Competition</v>
      </c>
      <c r="D2" s="81"/>
      <c r="E2" s="81"/>
      <c r="F2" s="81"/>
      <c r="G2" s="81"/>
      <c r="H2" s="81"/>
      <c r="I2" s="81"/>
    </row>
    <row r="3" spans="2:9" x14ac:dyDescent="0.25">
      <c r="B3" s="39" t="s">
        <v>69</v>
      </c>
      <c r="C3" s="81" t="str">
        <f>'Start Here'!A3</f>
        <v>8th-10th May 2020</v>
      </c>
      <c r="D3" s="81"/>
      <c r="E3" s="81"/>
      <c r="F3" s="81"/>
      <c r="G3" s="81"/>
      <c r="H3" s="81"/>
      <c r="I3" s="81"/>
    </row>
    <row r="4" spans="2:9" x14ac:dyDescent="0.25"/>
    <row r="5" spans="2:9" x14ac:dyDescent="0.25">
      <c r="B5" s="39" t="s">
        <v>56</v>
      </c>
      <c r="C5" s="72" t="s">
        <v>63</v>
      </c>
      <c r="D5" s="72"/>
      <c r="E5" s="72"/>
      <c r="F5" s="72"/>
      <c r="G5" s="72"/>
      <c r="H5" s="39" t="s">
        <v>64</v>
      </c>
      <c r="I5" s="39" t="s">
        <v>61</v>
      </c>
    </row>
    <row r="6" spans="2:9" x14ac:dyDescent="0.25">
      <c r="B6" s="41">
        <f>COUNTIF('Participant information'!B10:B39,"Competitor")</f>
        <v>0</v>
      </c>
      <c r="C6" s="77" t="s">
        <v>53</v>
      </c>
      <c r="D6" s="77"/>
      <c r="E6" s="77"/>
      <c r="F6" s="77"/>
      <c r="G6" s="77"/>
      <c r="H6" s="44">
        <v>27</v>
      </c>
      <c r="I6" s="45">
        <f>SUM(B6*H6)</f>
        <v>0</v>
      </c>
    </row>
    <row r="7" spans="2:9" x14ac:dyDescent="0.25">
      <c r="B7" s="41">
        <f>COUNTIF('Participant information'!B10:B39,"Non-Shooting Adult")</f>
        <v>0</v>
      </c>
      <c r="C7" s="72" t="s">
        <v>54</v>
      </c>
      <c r="D7" s="72"/>
      <c r="E7" s="72"/>
      <c r="F7" s="72"/>
      <c r="G7" s="72"/>
      <c r="H7" s="46">
        <v>20</v>
      </c>
      <c r="I7" s="45">
        <f>SUM(B7*H7)</f>
        <v>0</v>
      </c>
    </row>
    <row r="8" spans="2:9" ht="21" x14ac:dyDescent="0.35">
      <c r="B8" s="49">
        <f>SUM(B6:B7)</f>
        <v>0</v>
      </c>
      <c r="C8" s="80" t="s">
        <v>62</v>
      </c>
      <c r="D8" s="80"/>
      <c r="E8" s="80"/>
      <c r="F8" s="80"/>
      <c r="G8" s="80"/>
      <c r="H8" s="50"/>
      <c r="I8" s="51">
        <f>SUM(I6:I7)</f>
        <v>0</v>
      </c>
    </row>
    <row r="9" spans="2:9" x14ac:dyDescent="0.25"/>
    <row r="10" spans="2:9" ht="39.950000000000003" customHeight="1" x14ac:dyDescent="0.25">
      <c r="B10" s="47" t="s">
        <v>57</v>
      </c>
      <c r="C10" s="78" t="s">
        <v>58</v>
      </c>
      <c r="D10" s="78"/>
      <c r="E10" s="78"/>
      <c r="F10" s="78"/>
      <c r="G10" s="78"/>
      <c r="H10" s="78"/>
      <c r="I10" s="78"/>
    </row>
    <row r="11" spans="2:9" ht="104.1" customHeight="1" x14ac:dyDescent="0.25">
      <c r="B11" s="47" t="s">
        <v>59</v>
      </c>
      <c r="C11" s="78" t="s">
        <v>60</v>
      </c>
      <c r="D11" s="79"/>
      <c r="E11" s="79"/>
      <c r="F11" s="79"/>
      <c r="G11" s="79"/>
      <c r="H11" s="79"/>
      <c r="I11" s="79"/>
    </row>
    <row r="12" spans="2:9" hidden="1" x14ac:dyDescent="0.25"/>
    <row r="13" spans="2:9" hidden="1" x14ac:dyDescent="0.25"/>
  </sheetData>
  <sheetProtection algorithmName="SHA-512" hashValue="yi0bUXPrXvZqZ7LcokxUuJkr0SxFIkdpK3KNY9npoKREpB6rdUbXt0YaSHr2w7/XO9GCwi+ADFY2/7Kb2eb9cA==" saltValue="SI5Dc5n8Ddc203Be9VfODQ==" spinCount="100000" sheet="1" objects="1" scenarios="1" selectLockedCells="1"/>
  <mergeCells count="9">
    <mergeCell ref="B1:I1"/>
    <mergeCell ref="C6:G6"/>
    <mergeCell ref="C7:G7"/>
    <mergeCell ref="C10:I10"/>
    <mergeCell ref="C11:I11"/>
    <mergeCell ref="C8:G8"/>
    <mergeCell ref="C5:G5"/>
    <mergeCell ref="C2:I2"/>
    <mergeCell ref="C3:I3"/>
  </mergeCell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6972E-211B-BF4F-9A97-40DFF9986999}">
  <sheetPr codeName="Sheet6">
    <tabColor rgb="FFFF0000"/>
  </sheetPr>
  <dimension ref="A1:F9"/>
  <sheetViews>
    <sheetView workbookViewId="0">
      <selection activeCell="F3" sqref="F3"/>
    </sheetView>
  </sheetViews>
  <sheetFormatPr defaultColWidth="11" defaultRowHeight="15.75" x14ac:dyDescent="0.25"/>
  <sheetData>
    <row r="1" spans="1:6" x14ac:dyDescent="0.25">
      <c r="A1" t="s">
        <v>31</v>
      </c>
      <c r="B1" t="s">
        <v>35</v>
      </c>
      <c r="C1" t="s">
        <v>87</v>
      </c>
      <c r="D1" t="s">
        <v>19</v>
      </c>
      <c r="E1" t="s">
        <v>41</v>
      </c>
      <c r="F1" t="s">
        <v>88</v>
      </c>
    </row>
    <row r="2" spans="1:6" x14ac:dyDescent="0.25">
      <c r="A2" t="s">
        <v>32</v>
      </c>
      <c r="B2" t="s">
        <v>36</v>
      </c>
      <c r="C2" t="s">
        <v>83</v>
      </c>
      <c r="D2" t="s">
        <v>20</v>
      </c>
      <c r="E2" t="s">
        <v>42</v>
      </c>
      <c r="F2" t="s">
        <v>89</v>
      </c>
    </row>
    <row r="3" spans="1:6" x14ac:dyDescent="0.25">
      <c r="B3" t="s">
        <v>37</v>
      </c>
      <c r="C3" t="s">
        <v>84</v>
      </c>
      <c r="D3" t="s">
        <v>21</v>
      </c>
      <c r="E3" t="s">
        <v>43</v>
      </c>
    </row>
    <row r="4" spans="1:6" x14ac:dyDescent="0.25">
      <c r="B4" t="s">
        <v>38</v>
      </c>
      <c r="C4" t="s">
        <v>85</v>
      </c>
      <c r="D4" t="s">
        <v>22</v>
      </c>
      <c r="E4" t="s">
        <v>44</v>
      </c>
    </row>
    <row r="5" spans="1:6" x14ac:dyDescent="0.25">
      <c r="B5" t="s">
        <v>34</v>
      </c>
      <c r="C5" t="s">
        <v>86</v>
      </c>
      <c r="D5" t="s">
        <v>23</v>
      </c>
      <c r="E5" t="s">
        <v>45</v>
      </c>
    </row>
    <row r="6" spans="1:6" x14ac:dyDescent="0.25">
      <c r="B6" t="s">
        <v>39</v>
      </c>
      <c r="D6" t="s">
        <v>24</v>
      </c>
      <c r="E6" t="s">
        <v>39</v>
      </c>
    </row>
    <row r="7" spans="1:6" x14ac:dyDescent="0.25">
      <c r="D7" t="s">
        <v>25</v>
      </c>
    </row>
    <row r="8" spans="1:6" x14ac:dyDescent="0.25">
      <c r="D8" t="s">
        <v>26</v>
      </c>
    </row>
    <row r="9" spans="1:6" x14ac:dyDescent="0.25">
      <c r="D9" t="s">
        <v>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E1E42-0C14-9F41-849B-FBD56A89547A}">
  <sheetPr codeName="Sheet7">
    <tabColor rgb="FFFF0000"/>
  </sheetPr>
  <dimension ref="A1:L31"/>
  <sheetViews>
    <sheetView workbookViewId="0"/>
  </sheetViews>
  <sheetFormatPr defaultColWidth="11" defaultRowHeight="15.75" x14ac:dyDescent="0.25"/>
  <sheetData>
    <row r="1" spans="1:12" x14ac:dyDescent="0.25">
      <c r="A1" s="1" t="s">
        <v>82</v>
      </c>
      <c r="B1" s="17" t="s">
        <v>28</v>
      </c>
      <c r="C1" s="17" t="s">
        <v>72</v>
      </c>
      <c r="D1" s="17" t="s">
        <v>73</v>
      </c>
      <c r="E1" s="17" t="s">
        <v>74</v>
      </c>
      <c r="F1" s="17" t="s">
        <v>75</v>
      </c>
      <c r="G1" s="17" t="s">
        <v>76</v>
      </c>
      <c r="H1" s="17" t="s">
        <v>77</v>
      </c>
      <c r="I1" s="17" t="s">
        <v>78</v>
      </c>
      <c r="J1" s="17" t="s">
        <v>79</v>
      </c>
      <c r="K1" s="17" t="s">
        <v>80</v>
      </c>
      <c r="L1" s="17" t="s">
        <v>81</v>
      </c>
    </row>
    <row r="2" spans="1:12" x14ac:dyDescent="0.25">
      <c r="A2" t="str">
        <f>IF('Group Information'!$C$2="","",IF('Group Information'!$C$3="",_xlfn.CONCAT('Group Information'!$C$2,"_NoDistrict"),_xlfn.CONCAT('Group Information'!$C$2," ",'Group Information'!$C$3)))</f>
        <v/>
      </c>
      <c r="B2" t="str">
        <f>PROPER(IF('Participant information'!$C10="","",'Participant information'!$C10))</f>
        <v/>
      </c>
      <c r="C2" t="str">
        <f>PROPER(IF('Participant information'!$D10="","",'Participant information'!$D10))</f>
        <v/>
      </c>
      <c r="D2" t="str">
        <f>IF('Participant information'!B10="Competitor",VLOOKUP('Participant information'!G10,Validation!B:C,2,FALSE),"n")</f>
        <v>n</v>
      </c>
      <c r="E2" t="str">
        <f>IF(D2="","",IF(D2="n","",IF(G2="YES","",IF(D2="S","","YES"))))</f>
        <v/>
      </c>
      <c r="F2" t="str">
        <f>IF(D2="","",IF(D2="n","",IF(G2="YES","",IF(D2&lt;&gt;"S","","YES"))))</f>
        <v/>
      </c>
      <c r="G2" t="str">
        <f>IF('Participant information'!F10="Yes","YES","")</f>
        <v/>
      </c>
      <c r="H2" t="str">
        <f>IF('Participant information'!B10="Competitor","YES","")</f>
        <v/>
      </c>
      <c r="I2" t="str">
        <f>IF('Participant information'!B10="Competitor","YES","")</f>
        <v/>
      </c>
      <c r="J2" t="str">
        <f>IF('Participant information'!B10="Non-Shooting Adult","YES","")</f>
        <v/>
      </c>
      <c r="K2" t="str">
        <f>IF('Participant information'!H10="Cubs",10,IF('Participant information'!H10="Scouts",13,IF('Participant information'!H10="Explorers",17,IF('Participant information'!H10="Network/Adult",20,""))))</f>
        <v/>
      </c>
      <c r="L2" t="str">
        <f>IF('Participant information'!H10="Cubs","U11",IF('Participant information'!H10="Scouts","U14",IF('Participant information'!H10="Explorers","U18",IF('Participant information'!H10="Network/Adult","O18",""))))</f>
        <v/>
      </c>
    </row>
    <row r="3" spans="1:12" x14ac:dyDescent="0.25">
      <c r="A3" t="str">
        <f>IF('Group Information'!$C$2="","",IF('Group Information'!$C$3="",_xlfn.CONCAT('Group Information'!$C$2,"_NoDistrict"),_xlfn.CONCAT('Group Information'!$C$2," ",'Group Information'!$C$3)))</f>
        <v/>
      </c>
      <c r="B3" t="str">
        <f>PROPER(IF('Participant information'!$C11="","",'Participant information'!$C11))</f>
        <v/>
      </c>
      <c r="C3" t="str">
        <f>PROPER(IF('Participant information'!$D11="","",'Participant information'!$D11))</f>
        <v/>
      </c>
      <c r="D3" t="str">
        <f>IF('Participant information'!B11="Competitor",VLOOKUP('Participant information'!G11,Validation!B:C,2,FALSE),"n")</f>
        <v>n</v>
      </c>
      <c r="E3" t="str">
        <f t="shared" ref="E3:E31" si="0">IF(D3="","",IF(D3="n","",IF(G3="YES","",IF(D3="S","","YES"))))</f>
        <v/>
      </c>
      <c r="F3" t="str">
        <f t="shared" ref="F3:F31" si="1">IF(D3="","",IF(D3="n","",IF(G3="YES","",IF(D3&lt;&gt;"S","","YES"))))</f>
        <v/>
      </c>
      <c r="G3" t="str">
        <f>IF('Participant information'!F11="Yes","YES","")</f>
        <v/>
      </c>
      <c r="H3" t="str">
        <f>IF('Participant information'!B11="Competitor","YES","")</f>
        <v/>
      </c>
      <c r="I3" t="str">
        <f>IF('Participant information'!B11="Competitor","YES","")</f>
        <v/>
      </c>
      <c r="J3" t="str">
        <f>IF('Participant information'!B11="Non-Shooting Adult","YES","")</f>
        <v/>
      </c>
      <c r="K3" t="str">
        <f>IF('Participant information'!H11="Cubs",10,IF('Participant information'!H11="Scouts",13,IF('Participant information'!H11="Explorers",17,IF('Participant information'!H11="Network/Adult",20,""))))</f>
        <v/>
      </c>
      <c r="L3" t="str">
        <f>IF('Participant information'!H11="Cubs","U11",IF('Participant information'!H11="Scouts","U14",IF('Participant information'!H11="Explorers","U18",IF('Participant information'!H11="Network/Adult","O18",""))))</f>
        <v/>
      </c>
    </row>
    <row r="4" spans="1:12" x14ac:dyDescent="0.25">
      <c r="A4" t="str">
        <f>IF('Group Information'!$C$2="","",IF('Group Information'!$C$3="",_xlfn.CONCAT('Group Information'!$C$2,"_NoDistrict"),_xlfn.CONCAT('Group Information'!$C$2," ",'Group Information'!$C$3)))</f>
        <v/>
      </c>
      <c r="B4" t="str">
        <f>PROPER(IF('Participant information'!$C12="","",'Participant information'!$C12))</f>
        <v/>
      </c>
      <c r="C4" t="str">
        <f>PROPER(IF('Participant information'!$D12="","",'Participant information'!$D12))</f>
        <v/>
      </c>
      <c r="D4" t="str">
        <f>IF('Participant information'!B12="Competitor",VLOOKUP('Participant information'!G12,Validation!B:C,2,FALSE),"n")</f>
        <v>n</v>
      </c>
      <c r="E4" t="str">
        <f t="shared" si="0"/>
        <v/>
      </c>
      <c r="F4" t="str">
        <f t="shared" si="1"/>
        <v/>
      </c>
      <c r="G4" t="str">
        <f>IF('Participant information'!F12="Yes","YES","")</f>
        <v/>
      </c>
      <c r="H4" t="str">
        <f>IF('Participant information'!B12="Competitor","YES","")</f>
        <v/>
      </c>
      <c r="I4" t="str">
        <f>IF('Participant information'!B12="Competitor","YES","")</f>
        <v/>
      </c>
      <c r="J4" t="str">
        <f>IF('Participant information'!B12="Non-Shooting Adult","YES","")</f>
        <v/>
      </c>
      <c r="K4" t="str">
        <f>IF('Participant information'!H12="Cubs",10,IF('Participant information'!H12="Scouts",13,IF('Participant information'!H12="Explorers",17,IF('Participant information'!H12="Network/Adult",20,""))))</f>
        <v/>
      </c>
      <c r="L4" t="str">
        <f>IF('Participant information'!H12="Cubs","U11",IF('Participant information'!H12="Scouts","U14",IF('Participant information'!H12="Explorers","U18",IF('Participant information'!H12="Network/Adult","O18",""))))</f>
        <v/>
      </c>
    </row>
    <row r="5" spans="1:12" x14ac:dyDescent="0.25">
      <c r="A5" t="str">
        <f>IF('Group Information'!$C$2="","",IF('Group Information'!$C$3="",_xlfn.CONCAT('Group Information'!$C$2,"_NoDistrict"),_xlfn.CONCAT('Group Information'!$C$2," ",'Group Information'!$C$3)))</f>
        <v/>
      </c>
      <c r="B5" t="str">
        <f>PROPER(IF('Participant information'!$C13="","",'Participant information'!$C13))</f>
        <v/>
      </c>
      <c r="C5" t="str">
        <f>PROPER(IF('Participant information'!$D13="","",'Participant information'!$D13))</f>
        <v/>
      </c>
      <c r="D5" t="str">
        <f>IF('Participant information'!B13="Competitor",VLOOKUP('Participant information'!G13,Validation!B:C,2,FALSE),"n")</f>
        <v>n</v>
      </c>
      <c r="E5" t="str">
        <f t="shared" si="0"/>
        <v/>
      </c>
      <c r="F5" t="str">
        <f t="shared" si="1"/>
        <v/>
      </c>
      <c r="G5" t="str">
        <f>IF('Participant information'!F13="Yes","YES","")</f>
        <v/>
      </c>
      <c r="H5" t="str">
        <f>IF('Participant information'!B13="Competitor","YES","")</f>
        <v/>
      </c>
      <c r="I5" t="str">
        <f>IF('Participant information'!B13="Competitor","YES","")</f>
        <v/>
      </c>
      <c r="J5" t="str">
        <f>IF('Participant information'!B13="Non-Shooting Adult","YES","")</f>
        <v/>
      </c>
      <c r="K5" t="str">
        <f>IF('Participant information'!H13="Cubs",10,IF('Participant information'!H13="Scouts",13,IF('Participant information'!H13="Explorers",17,IF('Participant information'!H13="Network/Adult",20,""))))</f>
        <v/>
      </c>
      <c r="L5" t="str">
        <f>IF('Participant information'!H13="Cubs","U11",IF('Participant information'!H13="Scouts","U14",IF('Participant information'!H13="Explorers","U18",IF('Participant information'!H13="Network/Adult","O18",""))))</f>
        <v/>
      </c>
    </row>
    <row r="6" spans="1:12" x14ac:dyDescent="0.25">
      <c r="A6" t="str">
        <f>IF('Group Information'!$C$2="","",IF('Group Information'!$C$3="",_xlfn.CONCAT('Group Information'!$C$2,"_NoDistrict"),_xlfn.CONCAT('Group Information'!$C$2," ",'Group Information'!$C$3)))</f>
        <v/>
      </c>
      <c r="B6" t="str">
        <f>PROPER(IF('Participant information'!$C14="","",'Participant information'!$C14))</f>
        <v/>
      </c>
      <c r="C6" t="str">
        <f>PROPER(IF('Participant information'!$D14="","",'Participant information'!$D14))</f>
        <v/>
      </c>
      <c r="D6" t="str">
        <f>IF('Participant information'!B14="Competitor",VLOOKUP('Participant information'!G14,Validation!B:C,2,FALSE),"n")</f>
        <v>n</v>
      </c>
      <c r="E6" t="str">
        <f t="shared" si="0"/>
        <v/>
      </c>
      <c r="F6" t="str">
        <f t="shared" si="1"/>
        <v/>
      </c>
      <c r="G6" t="str">
        <f>IF('Participant information'!F14="Yes","YES","")</f>
        <v/>
      </c>
      <c r="H6" t="str">
        <f>IF('Participant information'!B14="Competitor","YES","")</f>
        <v/>
      </c>
      <c r="I6" t="str">
        <f>IF('Participant information'!B14="Competitor","YES","")</f>
        <v/>
      </c>
      <c r="J6" t="str">
        <f>IF('Participant information'!B14="Non-Shooting Adult","YES","")</f>
        <v/>
      </c>
      <c r="K6" t="str">
        <f>IF('Participant information'!H14="Cubs",10,IF('Participant information'!H14="Scouts",13,IF('Participant information'!H14="Explorers",17,IF('Participant information'!H14="Network/Adult",20,""))))</f>
        <v/>
      </c>
      <c r="L6" t="str">
        <f>IF('Participant information'!H14="Cubs","U11",IF('Participant information'!H14="Scouts","U14",IF('Participant information'!H14="Explorers","U18",IF('Participant information'!H14="Network/Adult","O18",""))))</f>
        <v/>
      </c>
    </row>
    <row r="7" spans="1:12" x14ac:dyDescent="0.25">
      <c r="A7" t="str">
        <f>IF('Group Information'!$C$2="","",IF('Group Information'!$C$3="",_xlfn.CONCAT('Group Information'!$C$2,"_NoDistrict"),_xlfn.CONCAT('Group Information'!$C$2," ",'Group Information'!$C$3)))</f>
        <v/>
      </c>
      <c r="B7" t="str">
        <f>PROPER(IF('Participant information'!$C15="","",'Participant information'!$C15))</f>
        <v/>
      </c>
      <c r="C7" t="str">
        <f>PROPER(IF('Participant information'!$D15="","",'Participant information'!$D15))</f>
        <v/>
      </c>
      <c r="D7" t="str">
        <f>IF('Participant information'!B15="Competitor",VLOOKUP('Participant information'!G15,Validation!B:C,2,FALSE),"n")</f>
        <v>n</v>
      </c>
      <c r="E7" t="str">
        <f t="shared" si="0"/>
        <v/>
      </c>
      <c r="F7" t="str">
        <f t="shared" si="1"/>
        <v/>
      </c>
      <c r="G7" t="str">
        <f>IF('Participant information'!F15="Yes","YES","")</f>
        <v/>
      </c>
      <c r="H7" t="str">
        <f>IF('Participant information'!B15="Competitor","YES","")</f>
        <v/>
      </c>
      <c r="I7" t="str">
        <f>IF('Participant information'!B15="Competitor","YES","")</f>
        <v/>
      </c>
      <c r="J7" t="str">
        <f>IF('Participant information'!B15="Non-Shooting Adult","YES","")</f>
        <v/>
      </c>
      <c r="K7" t="str">
        <f>IF('Participant information'!H15="Cubs",10,IF('Participant information'!H15="Scouts",13,IF('Participant information'!H15="Explorers",17,IF('Participant information'!H15="Network/Adult",20,""))))</f>
        <v/>
      </c>
      <c r="L7" t="str">
        <f>IF('Participant information'!H15="Cubs","U11",IF('Participant information'!H15="Scouts","U14",IF('Participant information'!H15="Explorers","U18",IF('Participant information'!H15="Network/Adult","O18",""))))</f>
        <v/>
      </c>
    </row>
    <row r="8" spans="1:12" x14ac:dyDescent="0.25">
      <c r="A8" t="str">
        <f>IF('Group Information'!$C$2="","",IF('Group Information'!$C$3="",_xlfn.CONCAT('Group Information'!$C$2,"_NoDistrict"),_xlfn.CONCAT('Group Information'!$C$2," ",'Group Information'!$C$3)))</f>
        <v/>
      </c>
      <c r="B8" t="str">
        <f>PROPER(IF('Participant information'!$C16="","",'Participant information'!$C16))</f>
        <v/>
      </c>
      <c r="C8" t="str">
        <f>PROPER(IF('Participant information'!$D16="","",'Participant information'!$D16))</f>
        <v/>
      </c>
      <c r="D8" t="str">
        <f>IF('Participant information'!B16="Competitor",VLOOKUP('Participant information'!G16,Validation!B:C,2,FALSE),"n")</f>
        <v>n</v>
      </c>
      <c r="E8" t="str">
        <f t="shared" si="0"/>
        <v/>
      </c>
      <c r="F8" t="str">
        <f t="shared" si="1"/>
        <v/>
      </c>
      <c r="G8" t="str">
        <f>IF('Participant information'!F16="Yes","YES","")</f>
        <v/>
      </c>
      <c r="H8" t="str">
        <f>IF('Participant information'!B16="Competitor","YES","")</f>
        <v/>
      </c>
      <c r="I8" t="str">
        <f>IF('Participant information'!B16="Competitor","YES","")</f>
        <v/>
      </c>
      <c r="J8" t="str">
        <f>IF('Participant information'!B16="Non-Shooting Adult","YES","")</f>
        <v/>
      </c>
      <c r="K8" t="str">
        <f>IF('Participant information'!H16="Cubs",10,IF('Participant information'!H16="Scouts",13,IF('Participant information'!H16="Explorers",17,IF('Participant information'!H16="Network/Adult",20,""))))</f>
        <v/>
      </c>
      <c r="L8" t="str">
        <f>IF('Participant information'!H16="Cubs","U11",IF('Participant information'!H16="Scouts","U14",IF('Participant information'!H16="Explorers","U18",IF('Participant information'!H16="Network/Adult","O18",""))))</f>
        <v/>
      </c>
    </row>
    <row r="9" spans="1:12" x14ac:dyDescent="0.25">
      <c r="A9" t="str">
        <f>IF('Group Information'!$C$2="","",IF('Group Information'!$C$3="",_xlfn.CONCAT('Group Information'!$C$2,"_NoDistrict"),_xlfn.CONCAT('Group Information'!$C$2," ",'Group Information'!$C$3)))</f>
        <v/>
      </c>
      <c r="B9" t="str">
        <f>PROPER(IF('Participant information'!$C17="","",'Participant information'!$C17))</f>
        <v/>
      </c>
      <c r="C9" t="str">
        <f>PROPER(IF('Participant information'!$D17="","",'Participant information'!$D17))</f>
        <v/>
      </c>
      <c r="D9" t="str">
        <f>IF('Participant information'!B17="Competitor",VLOOKUP('Participant information'!G17,Validation!B:C,2,FALSE),"n")</f>
        <v>n</v>
      </c>
      <c r="E9" t="str">
        <f t="shared" si="0"/>
        <v/>
      </c>
      <c r="F9" t="str">
        <f t="shared" si="1"/>
        <v/>
      </c>
      <c r="G9" t="str">
        <f>IF('Participant information'!F17="Yes","YES","")</f>
        <v/>
      </c>
      <c r="H9" t="str">
        <f>IF('Participant information'!B17="Competitor","YES","")</f>
        <v/>
      </c>
      <c r="I9" t="str">
        <f>IF('Participant information'!B17="Competitor","YES","")</f>
        <v/>
      </c>
      <c r="J9" t="str">
        <f>IF('Participant information'!B17="Non-Shooting Adult","YES","")</f>
        <v/>
      </c>
      <c r="K9" t="str">
        <f>IF('Participant information'!H17="Cubs",10,IF('Participant information'!H17="Scouts",13,IF('Participant information'!H17="Explorers",17,IF('Participant information'!H17="Network/Adult",20,""))))</f>
        <v/>
      </c>
      <c r="L9" t="str">
        <f>IF('Participant information'!H17="Cubs","U11",IF('Participant information'!H17="Scouts","U14",IF('Participant information'!H17="Explorers","U18",IF('Participant information'!H17="Network/Adult","O18",""))))</f>
        <v/>
      </c>
    </row>
    <row r="10" spans="1:12" x14ac:dyDescent="0.25">
      <c r="A10" t="str">
        <f>IF('Group Information'!$C$2="","",IF('Group Information'!$C$3="",_xlfn.CONCAT('Group Information'!$C$2,"_NoDistrict"),_xlfn.CONCAT('Group Information'!$C$2," ",'Group Information'!$C$3)))</f>
        <v/>
      </c>
      <c r="B10" t="str">
        <f>PROPER(IF('Participant information'!$C18="","",'Participant information'!$C18))</f>
        <v/>
      </c>
      <c r="C10" t="str">
        <f>PROPER(IF('Participant information'!$D18="","",'Participant information'!$D18))</f>
        <v/>
      </c>
      <c r="D10" t="str">
        <f>IF('Participant information'!B18="Competitor",VLOOKUP('Participant information'!G18,Validation!B:C,2,FALSE),"n")</f>
        <v>n</v>
      </c>
      <c r="E10" t="str">
        <f t="shared" si="0"/>
        <v/>
      </c>
      <c r="F10" t="str">
        <f t="shared" si="1"/>
        <v/>
      </c>
      <c r="G10" t="str">
        <f>IF('Participant information'!F18="Yes","YES","")</f>
        <v/>
      </c>
      <c r="H10" t="str">
        <f>IF('Participant information'!B18="Competitor","YES","")</f>
        <v/>
      </c>
      <c r="I10" t="str">
        <f>IF('Participant information'!B18="Competitor","YES","")</f>
        <v/>
      </c>
      <c r="J10" t="str">
        <f>IF('Participant information'!B18="Non-Shooting Adult","YES","")</f>
        <v/>
      </c>
      <c r="K10" t="str">
        <f>IF('Participant information'!H18="Cubs",10,IF('Participant information'!H18="Scouts",13,IF('Participant information'!H18="Explorers",17,IF('Participant information'!H18="Network/Adult",20,""))))</f>
        <v/>
      </c>
      <c r="L10" t="str">
        <f>IF('Participant information'!H18="Cubs","U11",IF('Participant information'!H18="Scouts","U14",IF('Participant information'!H18="Explorers","U18",IF('Participant information'!H18="Network/Adult","O18",""))))</f>
        <v/>
      </c>
    </row>
    <row r="11" spans="1:12" x14ac:dyDescent="0.25">
      <c r="A11" t="str">
        <f>IF('Group Information'!$C$2="","",IF('Group Information'!$C$3="",_xlfn.CONCAT('Group Information'!$C$2,"_NoDistrict"),_xlfn.CONCAT('Group Information'!$C$2," ",'Group Information'!$C$3)))</f>
        <v/>
      </c>
      <c r="B11" t="str">
        <f>PROPER(IF('Participant information'!$C19="","",'Participant information'!$C19))</f>
        <v/>
      </c>
      <c r="C11" t="str">
        <f>PROPER(IF('Participant information'!$D19="","",'Participant information'!$D19))</f>
        <v/>
      </c>
      <c r="D11" t="str">
        <f>IF('Participant information'!B19="Competitor",VLOOKUP('Participant information'!G19,Validation!B:C,2,FALSE),"n")</f>
        <v>n</v>
      </c>
      <c r="E11" t="str">
        <f t="shared" si="0"/>
        <v/>
      </c>
      <c r="F11" t="str">
        <f t="shared" si="1"/>
        <v/>
      </c>
      <c r="G11" t="str">
        <f>IF('Participant information'!F19="Yes","YES","")</f>
        <v/>
      </c>
      <c r="H11" t="str">
        <f>IF('Participant information'!B19="Competitor","YES","")</f>
        <v/>
      </c>
      <c r="I11" t="str">
        <f>IF('Participant information'!B19="Competitor","YES","")</f>
        <v/>
      </c>
      <c r="J11" t="str">
        <f>IF('Participant information'!B19="Non-Shooting Adult","YES","")</f>
        <v/>
      </c>
      <c r="K11" t="str">
        <f>IF('Participant information'!H19="Cubs",10,IF('Participant information'!H19="Scouts",13,IF('Participant information'!H19="Explorers",17,IF('Participant information'!H19="Network/Adult",20,""))))</f>
        <v/>
      </c>
      <c r="L11" t="str">
        <f>IF('Participant information'!H19="Cubs","U11",IF('Participant information'!H19="Scouts","U14",IF('Participant information'!H19="Explorers","U18",IF('Participant information'!H19="Network/Adult","O18",""))))</f>
        <v/>
      </c>
    </row>
    <row r="12" spans="1:12" x14ac:dyDescent="0.25">
      <c r="A12" t="str">
        <f>IF('Group Information'!$C$2="","",IF('Group Information'!$C$3="",_xlfn.CONCAT('Group Information'!$C$2,"_NoDistrict"),_xlfn.CONCAT('Group Information'!$C$2," ",'Group Information'!$C$3)))</f>
        <v/>
      </c>
      <c r="B12" t="str">
        <f>PROPER(IF('Participant information'!$C20="","",'Participant information'!$C20))</f>
        <v/>
      </c>
      <c r="C12" t="str">
        <f>PROPER(IF('Participant information'!$D20="","",'Participant information'!$D20))</f>
        <v/>
      </c>
      <c r="D12" t="str">
        <f>IF('Participant information'!B20="Competitor",VLOOKUP('Participant information'!G20,Validation!B:C,2,FALSE),"n")</f>
        <v>n</v>
      </c>
      <c r="E12" t="str">
        <f t="shared" si="0"/>
        <v/>
      </c>
      <c r="F12" t="str">
        <f t="shared" si="1"/>
        <v/>
      </c>
      <c r="G12" t="str">
        <f>IF('Participant information'!F20="Yes","YES","")</f>
        <v/>
      </c>
      <c r="H12" t="str">
        <f>IF('Participant information'!B20="Competitor","YES","")</f>
        <v/>
      </c>
      <c r="I12" t="str">
        <f>IF('Participant information'!B20="Competitor","YES","")</f>
        <v/>
      </c>
      <c r="J12" t="str">
        <f>IF('Participant information'!B20="Non-Shooting Adult","YES","")</f>
        <v/>
      </c>
      <c r="K12" t="str">
        <f>IF('Participant information'!H20="Cubs",10,IF('Participant information'!H20="Scouts",13,IF('Participant information'!H20="Explorers",17,IF('Participant information'!H20="Network/Adult",20,""))))</f>
        <v/>
      </c>
      <c r="L12" t="str">
        <f>IF('Participant information'!H20="Cubs","U11",IF('Participant information'!H20="Scouts","U14",IF('Participant information'!H20="Explorers","U18",IF('Participant information'!H20="Network/Adult","O18",""))))</f>
        <v/>
      </c>
    </row>
    <row r="13" spans="1:12" x14ac:dyDescent="0.25">
      <c r="A13" t="str">
        <f>IF('Group Information'!$C$2="","",IF('Group Information'!$C$3="",_xlfn.CONCAT('Group Information'!$C$2,"_NoDistrict"),_xlfn.CONCAT('Group Information'!$C$2," ",'Group Information'!$C$3)))</f>
        <v/>
      </c>
      <c r="B13" t="str">
        <f>PROPER(IF('Participant information'!$C21="","",'Participant information'!$C21))</f>
        <v/>
      </c>
      <c r="C13" t="str">
        <f>PROPER(IF('Participant information'!$D21="","",'Participant information'!$D21))</f>
        <v/>
      </c>
      <c r="D13" t="str">
        <f>IF('Participant information'!B21="Competitor",VLOOKUP('Participant information'!G21,Validation!B:C,2,FALSE),"n")</f>
        <v>n</v>
      </c>
      <c r="E13" t="str">
        <f t="shared" si="0"/>
        <v/>
      </c>
      <c r="F13" t="str">
        <f t="shared" si="1"/>
        <v/>
      </c>
      <c r="G13" t="str">
        <f>IF('Participant information'!F21="Yes","YES","")</f>
        <v/>
      </c>
      <c r="H13" t="str">
        <f>IF('Participant information'!B21="Competitor","YES","")</f>
        <v/>
      </c>
      <c r="I13" t="str">
        <f>IF('Participant information'!B21="Competitor","YES","")</f>
        <v/>
      </c>
      <c r="J13" t="str">
        <f>IF('Participant information'!B21="Non-Shooting Adult","YES","")</f>
        <v/>
      </c>
      <c r="K13" t="str">
        <f>IF('Participant information'!H21="Cubs",10,IF('Participant information'!H21="Scouts",13,IF('Participant information'!H21="Explorers",17,IF('Participant information'!H21="Network/Adult",20,""))))</f>
        <v/>
      </c>
      <c r="L13" t="str">
        <f>IF('Participant information'!H21="Cubs","U11",IF('Participant information'!H21="Scouts","U14",IF('Participant information'!H21="Explorers","U18",IF('Participant information'!H21="Network/Adult","O18",""))))</f>
        <v/>
      </c>
    </row>
    <row r="14" spans="1:12" x14ac:dyDescent="0.25">
      <c r="A14" t="str">
        <f>IF('Group Information'!$C$2="","",IF('Group Information'!$C$3="",_xlfn.CONCAT('Group Information'!$C$2,"_NoDistrict"),_xlfn.CONCAT('Group Information'!$C$2," ",'Group Information'!$C$3)))</f>
        <v/>
      </c>
      <c r="B14" t="str">
        <f>PROPER(IF('Participant information'!$C22="","",'Participant information'!$C22))</f>
        <v/>
      </c>
      <c r="C14" t="str">
        <f>PROPER(IF('Participant information'!$D22="","",'Participant information'!$D22))</f>
        <v/>
      </c>
      <c r="D14" t="str">
        <f>IF('Participant information'!B22="Competitor",VLOOKUP('Participant information'!G22,Validation!B:C,2,FALSE),"n")</f>
        <v>n</v>
      </c>
      <c r="E14" t="str">
        <f t="shared" si="0"/>
        <v/>
      </c>
      <c r="F14" t="str">
        <f t="shared" si="1"/>
        <v/>
      </c>
      <c r="G14" t="str">
        <f>IF('Participant information'!F22="Yes","YES","")</f>
        <v/>
      </c>
      <c r="H14" t="str">
        <f>IF('Participant information'!B22="Competitor","YES","")</f>
        <v/>
      </c>
      <c r="I14" t="str">
        <f>IF('Participant information'!B22="Competitor","YES","")</f>
        <v/>
      </c>
      <c r="J14" t="str">
        <f>IF('Participant information'!B22="Non-Shooting Adult","YES","")</f>
        <v/>
      </c>
      <c r="K14" t="str">
        <f>IF('Participant information'!H22="Cubs",10,IF('Participant information'!H22="Scouts",13,IF('Participant information'!H22="Explorers",17,IF('Participant information'!H22="Network/Adult",20,""))))</f>
        <v/>
      </c>
      <c r="L14" t="str">
        <f>IF('Participant information'!H22="Cubs","U11",IF('Participant information'!H22="Scouts","U14",IF('Participant information'!H22="Explorers","U18",IF('Participant information'!H22="Network/Adult","O18",""))))</f>
        <v/>
      </c>
    </row>
    <row r="15" spans="1:12" x14ac:dyDescent="0.25">
      <c r="A15" t="str">
        <f>IF('Group Information'!$C$2="","",IF('Group Information'!$C$3="",_xlfn.CONCAT('Group Information'!$C$2,"_NoDistrict"),_xlfn.CONCAT('Group Information'!$C$2," ",'Group Information'!$C$3)))</f>
        <v/>
      </c>
      <c r="B15" t="str">
        <f>PROPER(IF('Participant information'!$C23="","",'Participant information'!$C23))</f>
        <v/>
      </c>
      <c r="C15" t="str">
        <f>PROPER(IF('Participant information'!$D23="","",'Participant information'!$D23))</f>
        <v/>
      </c>
      <c r="D15" t="str">
        <f>IF('Participant information'!B23="Competitor",VLOOKUP('Participant information'!G23,Validation!B:C,2,FALSE),"n")</f>
        <v>n</v>
      </c>
      <c r="E15" t="str">
        <f t="shared" si="0"/>
        <v/>
      </c>
      <c r="F15" t="str">
        <f t="shared" si="1"/>
        <v/>
      </c>
      <c r="G15" t="str">
        <f>IF('Participant information'!F23="Yes","YES","")</f>
        <v/>
      </c>
      <c r="H15" t="str">
        <f>IF('Participant information'!B23="Competitor","YES","")</f>
        <v/>
      </c>
      <c r="I15" t="str">
        <f>IF('Participant information'!B23="Competitor","YES","")</f>
        <v/>
      </c>
      <c r="J15" t="str">
        <f>IF('Participant information'!B23="Non-Shooting Adult","YES","")</f>
        <v/>
      </c>
      <c r="K15" t="str">
        <f>IF('Participant information'!H23="Cubs",10,IF('Participant information'!H23="Scouts",13,IF('Participant information'!H23="Explorers",17,IF('Participant information'!H23="Network/Adult",20,""))))</f>
        <v/>
      </c>
      <c r="L15" t="str">
        <f>IF('Participant information'!H23="Cubs","U11",IF('Participant information'!H23="Scouts","U14",IF('Participant information'!H23="Explorers","U18",IF('Participant information'!H23="Network/Adult","O18",""))))</f>
        <v/>
      </c>
    </row>
    <row r="16" spans="1:12" x14ac:dyDescent="0.25">
      <c r="A16" t="str">
        <f>IF('Group Information'!$C$2="","",IF('Group Information'!$C$3="",_xlfn.CONCAT('Group Information'!$C$2,"_NoDistrict"),_xlfn.CONCAT('Group Information'!$C$2," ",'Group Information'!$C$3)))</f>
        <v/>
      </c>
      <c r="B16" t="str">
        <f>PROPER(IF('Participant information'!$C24="","",'Participant information'!$C24))</f>
        <v/>
      </c>
      <c r="C16" t="str">
        <f>PROPER(IF('Participant information'!$D24="","",'Participant information'!$D24))</f>
        <v/>
      </c>
      <c r="D16" t="str">
        <f>IF('Participant information'!B24="Competitor",VLOOKUP('Participant information'!G24,Validation!B:C,2,FALSE),"n")</f>
        <v>n</v>
      </c>
      <c r="E16" t="str">
        <f t="shared" si="0"/>
        <v/>
      </c>
      <c r="F16" t="str">
        <f t="shared" si="1"/>
        <v/>
      </c>
      <c r="G16" t="str">
        <f>IF('Participant information'!F24="Yes","YES","")</f>
        <v/>
      </c>
      <c r="H16" t="str">
        <f>IF('Participant information'!B24="Competitor","YES","")</f>
        <v/>
      </c>
      <c r="I16" t="str">
        <f>IF('Participant information'!B24="Competitor","YES","")</f>
        <v/>
      </c>
      <c r="J16" t="str">
        <f>IF('Participant information'!B24="Non-Shooting Adult","YES","")</f>
        <v/>
      </c>
      <c r="K16" t="str">
        <f>IF('Participant information'!H24="Cubs",10,IF('Participant information'!H24="Scouts",13,IF('Participant information'!H24="Explorers",17,IF('Participant information'!H24="Network/Adult",20,""))))</f>
        <v/>
      </c>
      <c r="L16" t="str">
        <f>IF('Participant information'!H24="Cubs","U11",IF('Participant information'!H24="Scouts","U14",IF('Participant information'!H24="Explorers","U18",IF('Participant information'!H24="Network/Adult","O18",""))))</f>
        <v/>
      </c>
    </row>
    <row r="17" spans="1:12" x14ac:dyDescent="0.25">
      <c r="A17" t="str">
        <f>IF('Group Information'!$C$2="","",IF('Group Information'!$C$3="",_xlfn.CONCAT('Group Information'!$C$2,"_NoDistrict"),_xlfn.CONCAT('Group Information'!$C$2," ",'Group Information'!$C$3)))</f>
        <v/>
      </c>
      <c r="B17" t="str">
        <f>PROPER(IF('Participant information'!$C25="","",'Participant information'!$C25))</f>
        <v/>
      </c>
      <c r="C17" t="str">
        <f>PROPER(IF('Participant information'!$D25="","",'Participant information'!$D25))</f>
        <v/>
      </c>
      <c r="D17" t="str">
        <f>IF('Participant information'!B25="Competitor",VLOOKUP('Participant information'!G25,Validation!B:C,2,FALSE),"n")</f>
        <v>n</v>
      </c>
      <c r="E17" t="str">
        <f t="shared" si="0"/>
        <v/>
      </c>
      <c r="F17" t="str">
        <f t="shared" si="1"/>
        <v/>
      </c>
      <c r="G17" t="str">
        <f>IF('Participant information'!F25="Yes","YES","")</f>
        <v/>
      </c>
      <c r="H17" t="str">
        <f>IF('Participant information'!B25="Competitor","YES","")</f>
        <v/>
      </c>
      <c r="I17" t="str">
        <f>IF('Participant information'!B25="Competitor","YES","")</f>
        <v/>
      </c>
      <c r="J17" t="str">
        <f>IF('Participant information'!B25="Non-Shooting Adult","YES","")</f>
        <v/>
      </c>
      <c r="K17" t="str">
        <f>IF('Participant information'!H25="Cubs",10,IF('Participant information'!H25="Scouts",13,IF('Participant information'!H25="Explorers",17,IF('Participant information'!H25="Network/Adult",20,""))))</f>
        <v/>
      </c>
      <c r="L17" t="str">
        <f>IF('Participant information'!H25="Cubs","U11",IF('Participant information'!H25="Scouts","U14",IF('Participant information'!H25="Explorers","U18",IF('Participant information'!H25="Network/Adult","O18",""))))</f>
        <v/>
      </c>
    </row>
    <row r="18" spans="1:12" x14ac:dyDescent="0.25">
      <c r="A18" t="str">
        <f>IF('Group Information'!$C$2="","",IF('Group Information'!$C$3="",_xlfn.CONCAT('Group Information'!$C$2,"_NoDistrict"),_xlfn.CONCAT('Group Information'!$C$2," ",'Group Information'!$C$3)))</f>
        <v/>
      </c>
      <c r="B18" t="str">
        <f>PROPER(IF('Participant information'!$C26="","",'Participant information'!$C26))</f>
        <v/>
      </c>
      <c r="C18" t="str">
        <f>PROPER(IF('Participant information'!$D26="","",'Participant information'!$D26))</f>
        <v/>
      </c>
      <c r="D18" t="str">
        <f>IF('Participant information'!B26="Competitor",VLOOKUP('Participant information'!G26,Validation!B:C,2,FALSE),"n")</f>
        <v>n</v>
      </c>
      <c r="E18" t="str">
        <f t="shared" si="0"/>
        <v/>
      </c>
      <c r="F18" t="str">
        <f t="shared" si="1"/>
        <v/>
      </c>
      <c r="G18" t="str">
        <f>IF('Participant information'!F26="Yes","YES","")</f>
        <v/>
      </c>
      <c r="H18" t="str">
        <f>IF('Participant information'!B26="Competitor","YES","")</f>
        <v/>
      </c>
      <c r="I18" t="str">
        <f>IF('Participant information'!B26="Competitor","YES","")</f>
        <v/>
      </c>
      <c r="J18" t="str">
        <f>IF('Participant information'!B26="Non-Shooting Adult","YES","")</f>
        <v/>
      </c>
      <c r="K18" t="str">
        <f>IF('Participant information'!H26="Cubs",10,IF('Participant information'!H26="Scouts",13,IF('Participant information'!H26="Explorers",17,IF('Participant information'!H26="Network/Adult",20,""))))</f>
        <v/>
      </c>
      <c r="L18" t="str">
        <f>IF('Participant information'!H26="Cubs","U11",IF('Participant information'!H26="Scouts","U14",IF('Participant information'!H26="Explorers","U18",IF('Participant information'!H26="Network/Adult","O18",""))))</f>
        <v/>
      </c>
    </row>
    <row r="19" spans="1:12" x14ac:dyDescent="0.25">
      <c r="A19" t="str">
        <f>IF('Group Information'!$C$2="","",IF('Group Information'!$C$3="",_xlfn.CONCAT('Group Information'!$C$2,"_NoDistrict"),_xlfn.CONCAT('Group Information'!$C$2," ",'Group Information'!$C$3)))</f>
        <v/>
      </c>
      <c r="B19" t="str">
        <f>PROPER(IF('Participant information'!$C27="","",'Participant information'!$C27))</f>
        <v/>
      </c>
      <c r="C19" t="str">
        <f>PROPER(IF('Participant information'!$D27="","",'Participant information'!$D27))</f>
        <v/>
      </c>
      <c r="D19" t="str">
        <f>IF('Participant information'!B27="Competitor",VLOOKUP('Participant information'!G27,Validation!B:C,2,FALSE),"n")</f>
        <v>n</v>
      </c>
      <c r="E19" t="str">
        <f t="shared" si="0"/>
        <v/>
      </c>
      <c r="F19" t="str">
        <f t="shared" si="1"/>
        <v/>
      </c>
      <c r="G19" t="str">
        <f>IF('Participant information'!F27="Yes","YES","")</f>
        <v/>
      </c>
      <c r="H19" t="str">
        <f>IF('Participant information'!B27="Competitor","YES","")</f>
        <v/>
      </c>
      <c r="I19" t="str">
        <f>IF('Participant information'!B27="Competitor","YES","")</f>
        <v/>
      </c>
      <c r="J19" t="str">
        <f>IF('Participant information'!B27="Non-Shooting Adult","YES","")</f>
        <v/>
      </c>
      <c r="K19" t="str">
        <f>IF('Participant information'!H27="Cubs",10,IF('Participant information'!H27="Scouts",13,IF('Participant information'!H27="Explorers",17,IF('Participant information'!H27="Network/Adult",20,""))))</f>
        <v/>
      </c>
      <c r="L19" t="str">
        <f>IF('Participant information'!H27="Cubs","U11",IF('Participant information'!H27="Scouts","U14",IF('Participant information'!H27="Explorers","U18",IF('Participant information'!H27="Network/Adult","O18",""))))</f>
        <v/>
      </c>
    </row>
    <row r="20" spans="1:12" x14ac:dyDescent="0.25">
      <c r="A20" t="str">
        <f>IF('Group Information'!$C$2="","",IF('Group Information'!$C$3="",_xlfn.CONCAT('Group Information'!$C$2,"_NoDistrict"),_xlfn.CONCAT('Group Information'!$C$2," ",'Group Information'!$C$3)))</f>
        <v/>
      </c>
      <c r="B20" t="str">
        <f>PROPER(IF('Participant information'!$C28="","",'Participant information'!$C28))</f>
        <v/>
      </c>
      <c r="C20" t="str">
        <f>PROPER(IF('Participant information'!$D28="","",'Participant information'!$D28))</f>
        <v/>
      </c>
      <c r="D20" t="str">
        <f>IF('Participant information'!B28="Competitor",VLOOKUP('Participant information'!G28,Validation!B:C,2,FALSE),"n")</f>
        <v>n</v>
      </c>
      <c r="E20" t="str">
        <f t="shared" si="0"/>
        <v/>
      </c>
      <c r="F20" t="str">
        <f t="shared" si="1"/>
        <v/>
      </c>
      <c r="G20" t="str">
        <f>IF('Participant information'!F28="Yes","YES","")</f>
        <v/>
      </c>
      <c r="H20" t="str">
        <f>IF('Participant information'!B28="Competitor","YES","")</f>
        <v/>
      </c>
      <c r="I20" t="str">
        <f>IF('Participant information'!B28="Competitor","YES","")</f>
        <v/>
      </c>
      <c r="J20" t="str">
        <f>IF('Participant information'!B28="Non-Shooting Adult","YES","")</f>
        <v/>
      </c>
      <c r="K20" t="str">
        <f>IF('Participant information'!H28="Cubs",10,IF('Participant information'!H28="Scouts",13,IF('Participant information'!H28="Explorers",17,IF('Participant information'!H28="Network/Adult",20,""))))</f>
        <v/>
      </c>
      <c r="L20" t="str">
        <f>IF('Participant information'!H28="Cubs","U11",IF('Participant information'!H28="Scouts","U14",IF('Participant information'!H28="Explorers","U18",IF('Participant information'!H28="Network/Adult","O18",""))))</f>
        <v/>
      </c>
    </row>
    <row r="21" spans="1:12" x14ac:dyDescent="0.25">
      <c r="A21" t="str">
        <f>IF('Group Information'!$C$2="","",IF('Group Information'!$C$3="",_xlfn.CONCAT('Group Information'!$C$2,"_NoDistrict"),_xlfn.CONCAT('Group Information'!$C$2," ",'Group Information'!$C$3)))</f>
        <v/>
      </c>
      <c r="B21" t="str">
        <f>PROPER(IF('Participant information'!$C29="","",'Participant information'!$C29))</f>
        <v/>
      </c>
      <c r="C21" t="str">
        <f>PROPER(IF('Participant information'!$D29="","",'Participant information'!$D29))</f>
        <v/>
      </c>
      <c r="D21" t="str">
        <f>IF('Participant information'!B29="Competitor",VLOOKUP('Participant information'!G29,Validation!B:C,2,FALSE),"n")</f>
        <v>n</v>
      </c>
      <c r="E21" t="str">
        <f t="shared" si="0"/>
        <v/>
      </c>
      <c r="F21" t="str">
        <f t="shared" si="1"/>
        <v/>
      </c>
      <c r="G21" t="str">
        <f>IF('Participant information'!F29="Yes","YES","")</f>
        <v/>
      </c>
      <c r="H21" t="str">
        <f>IF('Participant information'!B29="Competitor","YES","")</f>
        <v/>
      </c>
      <c r="I21" t="str">
        <f>IF('Participant information'!B29="Competitor","YES","")</f>
        <v/>
      </c>
      <c r="J21" t="str">
        <f>IF('Participant information'!B29="Non-Shooting Adult","YES","")</f>
        <v/>
      </c>
      <c r="K21" t="str">
        <f>IF('Participant information'!H29="Cubs",10,IF('Participant information'!H29="Scouts",13,IF('Participant information'!H29="Explorers",17,IF('Participant information'!H29="Network/Adult",20,""))))</f>
        <v/>
      </c>
      <c r="L21" t="str">
        <f>IF('Participant information'!H29="Cubs","U11",IF('Participant information'!H29="Scouts","U14",IF('Participant information'!H29="Explorers","U18",IF('Participant information'!H29="Network/Adult","O18",""))))</f>
        <v/>
      </c>
    </row>
    <row r="22" spans="1:12" x14ac:dyDescent="0.25">
      <c r="A22" t="str">
        <f>IF('Group Information'!$C$2="","",IF('Group Information'!$C$3="",_xlfn.CONCAT('Group Information'!$C$2,"_NoDistrict"),_xlfn.CONCAT('Group Information'!$C$2," ",'Group Information'!$C$3)))</f>
        <v/>
      </c>
      <c r="B22" t="str">
        <f>PROPER(IF('Participant information'!$C30="","",'Participant information'!$C30))</f>
        <v/>
      </c>
      <c r="C22" t="str">
        <f>PROPER(IF('Participant information'!$D30="","",'Participant information'!$D30))</f>
        <v/>
      </c>
      <c r="D22" t="str">
        <f>IF('Participant information'!B30="Competitor",VLOOKUP('Participant information'!G30,Validation!B:C,2,FALSE),"n")</f>
        <v>n</v>
      </c>
      <c r="E22" t="str">
        <f t="shared" si="0"/>
        <v/>
      </c>
      <c r="F22" t="str">
        <f t="shared" si="1"/>
        <v/>
      </c>
      <c r="G22" t="str">
        <f>IF('Participant information'!F30="Yes","YES","")</f>
        <v/>
      </c>
      <c r="H22" t="str">
        <f>IF('Participant information'!B30="Competitor","YES","")</f>
        <v/>
      </c>
      <c r="I22" t="str">
        <f>IF('Participant information'!B30="Competitor","YES","")</f>
        <v/>
      </c>
      <c r="J22" t="str">
        <f>IF('Participant information'!B30="Non-Shooting Adult","YES","")</f>
        <v/>
      </c>
      <c r="K22" t="str">
        <f>IF('Participant information'!H30="Cubs",10,IF('Participant information'!H30="Scouts",13,IF('Participant information'!H30="Explorers",17,IF('Participant information'!H30="Network/Adult",20,""))))</f>
        <v/>
      </c>
      <c r="L22" t="str">
        <f>IF('Participant information'!H30="Cubs","U11",IF('Participant information'!H30="Scouts","U14",IF('Participant information'!H30="Explorers","U18",IF('Participant information'!H30="Network/Adult","O18",""))))</f>
        <v/>
      </c>
    </row>
    <row r="23" spans="1:12" x14ac:dyDescent="0.25">
      <c r="A23" t="str">
        <f>IF('Group Information'!$C$2="","",IF('Group Information'!$C$3="",_xlfn.CONCAT('Group Information'!$C$2,"_NoDistrict"),_xlfn.CONCAT('Group Information'!$C$2," ",'Group Information'!$C$3)))</f>
        <v/>
      </c>
      <c r="B23" t="str">
        <f>PROPER(IF('Participant information'!$C31="","",'Participant information'!$C31))</f>
        <v/>
      </c>
      <c r="C23" t="str">
        <f>PROPER(IF('Participant information'!$D31="","",'Participant information'!$D31))</f>
        <v/>
      </c>
      <c r="D23" t="str">
        <f>IF('Participant information'!B31="Competitor",VLOOKUP('Participant information'!G31,Validation!B:C,2,FALSE),"n")</f>
        <v>n</v>
      </c>
      <c r="E23" t="str">
        <f t="shared" si="0"/>
        <v/>
      </c>
      <c r="F23" t="str">
        <f t="shared" si="1"/>
        <v/>
      </c>
      <c r="G23" t="str">
        <f>IF('Participant information'!F31="Yes","YES","")</f>
        <v/>
      </c>
      <c r="H23" t="str">
        <f>IF('Participant information'!B31="Competitor","YES","")</f>
        <v/>
      </c>
      <c r="I23" t="str">
        <f>IF('Participant information'!B31="Competitor","YES","")</f>
        <v/>
      </c>
      <c r="J23" t="str">
        <f>IF('Participant information'!B31="Non-Shooting Adult","YES","")</f>
        <v/>
      </c>
      <c r="K23" t="str">
        <f>IF('Participant information'!H31="Cubs",10,IF('Participant information'!H31="Scouts",13,IF('Participant information'!H31="Explorers",17,IF('Participant information'!H31="Network/Adult",20,""))))</f>
        <v/>
      </c>
      <c r="L23" t="str">
        <f>IF('Participant information'!H31="Cubs","U11",IF('Participant information'!H31="Scouts","U14",IF('Participant information'!H31="Explorers","U18",IF('Participant information'!H31="Network/Adult","O18",""))))</f>
        <v/>
      </c>
    </row>
    <row r="24" spans="1:12" x14ac:dyDescent="0.25">
      <c r="A24" t="str">
        <f>IF('Group Information'!$C$2="","",IF('Group Information'!$C$3="",_xlfn.CONCAT('Group Information'!$C$2,"_NoDistrict"),_xlfn.CONCAT('Group Information'!$C$2," ",'Group Information'!$C$3)))</f>
        <v/>
      </c>
      <c r="B24" t="str">
        <f>PROPER(IF('Participant information'!$C32="","",'Participant information'!$C32))</f>
        <v/>
      </c>
      <c r="C24" t="str">
        <f>PROPER(IF('Participant information'!$D32="","",'Participant information'!$D32))</f>
        <v/>
      </c>
      <c r="D24" t="str">
        <f>IF('Participant information'!B32="Competitor",VLOOKUP('Participant information'!G32,Validation!B:C,2,FALSE),"n")</f>
        <v>n</v>
      </c>
      <c r="E24" t="str">
        <f t="shared" si="0"/>
        <v/>
      </c>
      <c r="F24" t="str">
        <f t="shared" si="1"/>
        <v/>
      </c>
      <c r="G24" t="str">
        <f>IF('Participant information'!F32="Yes","YES","")</f>
        <v/>
      </c>
      <c r="H24" t="str">
        <f>IF('Participant information'!B32="Competitor","YES","")</f>
        <v/>
      </c>
      <c r="I24" t="str">
        <f>IF('Participant information'!B32="Competitor","YES","")</f>
        <v/>
      </c>
      <c r="J24" t="str">
        <f>IF('Participant information'!B32="Non-Shooting Adult","YES","")</f>
        <v/>
      </c>
      <c r="K24" t="str">
        <f>IF('Participant information'!H32="Cubs",10,IF('Participant information'!H32="Scouts",13,IF('Participant information'!H32="Explorers",17,IF('Participant information'!H32="Network/Adult",20,""))))</f>
        <v/>
      </c>
      <c r="L24" t="str">
        <f>IF('Participant information'!H32="Cubs","U11",IF('Participant information'!H32="Scouts","U14",IF('Participant information'!H32="Explorers","U18",IF('Participant information'!H32="Network/Adult","O18",""))))</f>
        <v/>
      </c>
    </row>
    <row r="25" spans="1:12" x14ac:dyDescent="0.25">
      <c r="A25" t="str">
        <f>IF('Group Information'!$C$2="","",IF('Group Information'!$C$3="",_xlfn.CONCAT('Group Information'!$C$2,"_NoDistrict"),_xlfn.CONCAT('Group Information'!$C$2," ",'Group Information'!$C$3)))</f>
        <v/>
      </c>
      <c r="B25" t="str">
        <f>PROPER(IF('Participant information'!$C33="","",'Participant information'!$C33))</f>
        <v/>
      </c>
      <c r="C25" t="str">
        <f>PROPER(IF('Participant information'!$D33="","",'Participant information'!$D33))</f>
        <v/>
      </c>
      <c r="D25" t="str">
        <f>IF('Participant information'!B33="Competitor",VLOOKUP('Participant information'!G33,Validation!B:C,2,FALSE),"n")</f>
        <v>n</v>
      </c>
      <c r="E25" t="str">
        <f t="shared" si="0"/>
        <v/>
      </c>
      <c r="F25" t="str">
        <f t="shared" si="1"/>
        <v/>
      </c>
      <c r="G25" t="str">
        <f>IF('Participant information'!F33="Yes","YES","")</f>
        <v/>
      </c>
      <c r="H25" t="str">
        <f>IF('Participant information'!B33="Competitor","YES","")</f>
        <v/>
      </c>
      <c r="I25" t="str">
        <f>IF('Participant information'!B33="Competitor","YES","")</f>
        <v/>
      </c>
      <c r="J25" t="str">
        <f>IF('Participant information'!B33="Non-Shooting Adult","YES","")</f>
        <v/>
      </c>
      <c r="K25" t="str">
        <f>IF('Participant information'!H33="Cubs",10,IF('Participant information'!H33="Scouts",13,IF('Participant information'!H33="Explorers",17,IF('Participant information'!H33="Network/Adult",20,""))))</f>
        <v/>
      </c>
      <c r="L25" t="str">
        <f>IF('Participant information'!H33="Cubs","U11",IF('Participant information'!H33="Scouts","U14",IF('Participant information'!H33="Explorers","U18",IF('Participant information'!H33="Network/Adult","O18",""))))</f>
        <v/>
      </c>
    </row>
    <row r="26" spans="1:12" x14ac:dyDescent="0.25">
      <c r="A26" t="str">
        <f>IF('Group Information'!$C$2="","",IF('Group Information'!$C$3="",_xlfn.CONCAT('Group Information'!$C$2,"_NoDistrict"),_xlfn.CONCAT('Group Information'!$C$2," ",'Group Information'!$C$3)))</f>
        <v/>
      </c>
      <c r="B26" t="str">
        <f>PROPER(IF('Participant information'!$C34="","",'Participant information'!$C34))</f>
        <v/>
      </c>
      <c r="C26" t="str">
        <f>PROPER(IF('Participant information'!$D34="","",'Participant information'!$D34))</f>
        <v/>
      </c>
      <c r="D26" t="str">
        <f>IF('Participant information'!B34="Competitor",VLOOKUP('Participant information'!G34,Validation!B:C,2,FALSE),"n")</f>
        <v>n</v>
      </c>
      <c r="E26" t="str">
        <f t="shared" si="0"/>
        <v/>
      </c>
      <c r="F26" t="str">
        <f t="shared" si="1"/>
        <v/>
      </c>
      <c r="G26" t="str">
        <f>IF('Participant information'!F34="Yes","YES","")</f>
        <v/>
      </c>
      <c r="H26" t="str">
        <f>IF('Participant information'!B34="Competitor","YES","")</f>
        <v/>
      </c>
      <c r="I26" t="str">
        <f>IF('Participant information'!B34="Competitor","YES","")</f>
        <v/>
      </c>
      <c r="J26" t="str">
        <f>IF('Participant information'!B34="Non-Shooting Adult","YES","")</f>
        <v/>
      </c>
      <c r="K26" t="str">
        <f>IF('Participant information'!H34="Cubs",10,IF('Participant information'!H34="Scouts",13,IF('Participant information'!H34="Explorers",17,IF('Participant information'!H34="Network/Adult",20,""))))</f>
        <v/>
      </c>
      <c r="L26" t="str">
        <f>IF('Participant information'!H34="Cubs","U11",IF('Participant information'!H34="Scouts","U14",IF('Participant information'!H34="Explorers","U18",IF('Participant information'!H34="Network/Adult","O18",""))))</f>
        <v/>
      </c>
    </row>
    <row r="27" spans="1:12" x14ac:dyDescent="0.25">
      <c r="A27" t="str">
        <f>IF('Group Information'!$C$2="","",IF('Group Information'!$C$3="",_xlfn.CONCAT('Group Information'!$C$2,"_NoDistrict"),_xlfn.CONCAT('Group Information'!$C$2," ",'Group Information'!$C$3)))</f>
        <v/>
      </c>
      <c r="B27" t="str">
        <f>PROPER(IF('Participant information'!$C35="","",'Participant information'!$C35))</f>
        <v/>
      </c>
      <c r="C27" t="str">
        <f>PROPER(IF('Participant information'!$D35="","",'Participant information'!$D35))</f>
        <v/>
      </c>
      <c r="D27" t="str">
        <f>IF('Participant information'!B35="Competitor",VLOOKUP('Participant information'!G35,Validation!B:C,2,FALSE),"n")</f>
        <v>n</v>
      </c>
      <c r="E27" t="str">
        <f t="shared" si="0"/>
        <v/>
      </c>
      <c r="F27" t="str">
        <f t="shared" si="1"/>
        <v/>
      </c>
      <c r="G27" t="str">
        <f>IF('Participant information'!F35="Yes","YES","")</f>
        <v/>
      </c>
      <c r="H27" t="str">
        <f>IF('Participant information'!B35="Competitor","YES","")</f>
        <v/>
      </c>
      <c r="I27" t="str">
        <f>IF('Participant information'!B35="Competitor","YES","")</f>
        <v/>
      </c>
      <c r="J27" t="str">
        <f>IF('Participant information'!B35="Non-Shooting Adult","YES","")</f>
        <v/>
      </c>
      <c r="K27" t="str">
        <f>IF('Participant information'!H35="Cubs",10,IF('Participant information'!H35="Scouts",13,IF('Participant information'!H35="Explorers",17,IF('Participant information'!H35="Network/Adult",20,""))))</f>
        <v/>
      </c>
      <c r="L27" t="str">
        <f>IF('Participant information'!H35="Cubs","U11",IF('Participant information'!H35="Scouts","U14",IF('Participant information'!H35="Explorers","U18",IF('Participant information'!H35="Network/Adult","O18",""))))</f>
        <v/>
      </c>
    </row>
    <row r="28" spans="1:12" x14ac:dyDescent="0.25">
      <c r="A28" t="str">
        <f>IF('Group Information'!$C$2="","",IF('Group Information'!$C$3="",_xlfn.CONCAT('Group Information'!$C$2,"_NoDistrict"),_xlfn.CONCAT('Group Information'!$C$2," ",'Group Information'!$C$3)))</f>
        <v/>
      </c>
      <c r="B28" t="str">
        <f>PROPER(IF('Participant information'!$C36="","",'Participant information'!$C36))</f>
        <v/>
      </c>
      <c r="C28" t="str">
        <f>PROPER(IF('Participant information'!$D36="","",'Participant information'!$D36))</f>
        <v/>
      </c>
      <c r="D28" t="str">
        <f>IF('Participant information'!B36="Competitor",VLOOKUP('Participant information'!G36,Validation!B:C,2,FALSE),"n")</f>
        <v>n</v>
      </c>
      <c r="E28" t="str">
        <f t="shared" si="0"/>
        <v/>
      </c>
      <c r="F28" t="str">
        <f t="shared" si="1"/>
        <v/>
      </c>
      <c r="G28" t="str">
        <f>IF('Participant information'!F36="Yes","YES","")</f>
        <v/>
      </c>
      <c r="H28" t="str">
        <f>IF('Participant information'!B36="Competitor","YES","")</f>
        <v/>
      </c>
      <c r="I28" t="str">
        <f>IF('Participant information'!B36="Competitor","YES","")</f>
        <v/>
      </c>
      <c r="J28" t="str">
        <f>IF('Participant information'!B36="Non-Shooting Adult","YES","")</f>
        <v/>
      </c>
      <c r="K28" t="str">
        <f>IF('Participant information'!H36="Cubs",10,IF('Participant information'!H36="Scouts",13,IF('Participant information'!H36="Explorers",17,IF('Participant information'!H36="Network/Adult",20,""))))</f>
        <v/>
      </c>
      <c r="L28" t="str">
        <f>IF('Participant information'!H36="Cubs","U11",IF('Participant information'!H36="Scouts","U14",IF('Participant information'!H36="Explorers","U18",IF('Participant information'!H36="Network/Adult","O18",""))))</f>
        <v/>
      </c>
    </row>
    <row r="29" spans="1:12" x14ac:dyDescent="0.25">
      <c r="A29" t="str">
        <f>IF('Group Information'!$C$2="","",IF('Group Information'!$C$3="",_xlfn.CONCAT('Group Information'!$C$2,"_NoDistrict"),_xlfn.CONCAT('Group Information'!$C$2," ",'Group Information'!$C$3)))</f>
        <v/>
      </c>
      <c r="B29" t="str">
        <f>PROPER(IF('Participant information'!$C37="","",'Participant information'!$C37))</f>
        <v/>
      </c>
      <c r="C29" t="str">
        <f>PROPER(IF('Participant information'!$D37="","",'Participant information'!$D37))</f>
        <v/>
      </c>
      <c r="D29" t="str">
        <f>IF('Participant information'!B37="Competitor",VLOOKUP('Participant information'!G37,Validation!B:C,2,FALSE),"n")</f>
        <v>n</v>
      </c>
      <c r="E29" t="str">
        <f t="shared" si="0"/>
        <v/>
      </c>
      <c r="F29" t="str">
        <f t="shared" si="1"/>
        <v/>
      </c>
      <c r="G29" t="str">
        <f>IF('Participant information'!F37="Yes","YES","")</f>
        <v/>
      </c>
      <c r="H29" t="str">
        <f>IF('Participant information'!B37="Competitor","YES","")</f>
        <v/>
      </c>
      <c r="I29" t="str">
        <f>IF('Participant information'!B37="Competitor","YES","")</f>
        <v/>
      </c>
      <c r="J29" t="str">
        <f>IF('Participant information'!B37="Non-Shooting Adult","YES","")</f>
        <v/>
      </c>
      <c r="K29" t="str">
        <f>IF('Participant information'!H37="Cubs",10,IF('Participant information'!H37="Scouts",13,IF('Participant information'!H37="Explorers",17,IF('Participant information'!H37="Network/Adult",20,""))))</f>
        <v/>
      </c>
      <c r="L29" t="str">
        <f>IF('Participant information'!H37="Cubs","U11",IF('Participant information'!H37="Scouts","U14",IF('Participant information'!H37="Explorers","U18",IF('Participant information'!H37="Network/Adult","O18",""))))</f>
        <v/>
      </c>
    </row>
    <row r="30" spans="1:12" x14ac:dyDescent="0.25">
      <c r="A30" t="str">
        <f>IF('Group Information'!$C$2="","",IF('Group Information'!$C$3="",_xlfn.CONCAT('Group Information'!$C$2,"_NoDistrict"),_xlfn.CONCAT('Group Information'!$C$2," ",'Group Information'!$C$3)))</f>
        <v/>
      </c>
      <c r="B30" t="str">
        <f>PROPER(IF('Participant information'!$C38="","",'Participant information'!$C38))</f>
        <v/>
      </c>
      <c r="C30" t="str">
        <f>PROPER(IF('Participant information'!$D38="","",'Participant information'!$D38))</f>
        <v/>
      </c>
      <c r="D30" t="str">
        <f>IF('Participant information'!B38="Competitor",VLOOKUP('Participant information'!G38,Validation!B:C,2,FALSE),"n")</f>
        <v>n</v>
      </c>
      <c r="E30" t="str">
        <f t="shared" si="0"/>
        <v/>
      </c>
      <c r="F30" t="str">
        <f t="shared" si="1"/>
        <v/>
      </c>
      <c r="G30" t="str">
        <f>IF('Participant information'!F38="Yes","YES","")</f>
        <v/>
      </c>
      <c r="H30" t="str">
        <f>IF('Participant information'!B38="Competitor","YES","")</f>
        <v/>
      </c>
      <c r="I30" t="str">
        <f>IF('Participant information'!B38="Competitor","YES","")</f>
        <v/>
      </c>
      <c r="J30" t="str">
        <f>IF('Participant information'!B38="Non-Shooting Adult","YES","")</f>
        <v/>
      </c>
      <c r="K30" t="str">
        <f>IF('Participant information'!H38="Cubs",10,IF('Participant information'!H38="Scouts",13,IF('Participant information'!H38="Explorers",17,IF('Participant information'!H38="Network/Adult",20,""))))</f>
        <v/>
      </c>
      <c r="L30" t="str">
        <f>IF('Participant information'!H38="Cubs","U11",IF('Participant information'!H38="Scouts","U14",IF('Participant information'!H38="Explorers","U18",IF('Participant information'!H38="Network/Adult","O18",""))))</f>
        <v/>
      </c>
    </row>
    <row r="31" spans="1:12" x14ac:dyDescent="0.25">
      <c r="A31" t="str">
        <f>IF('Group Information'!$C$2="","",IF('Group Information'!$C$3="",_xlfn.CONCAT('Group Information'!$C$2,"_NoDistrict"),_xlfn.CONCAT('Group Information'!$C$2," ",'Group Information'!$C$3)))</f>
        <v/>
      </c>
      <c r="B31" t="str">
        <f>PROPER(IF('Participant information'!$C39="","",'Participant information'!$C39))</f>
        <v/>
      </c>
      <c r="C31" t="str">
        <f>PROPER(IF('Participant information'!$D39="","",'Participant information'!$D39))</f>
        <v/>
      </c>
      <c r="D31" t="str">
        <f>IF('Participant information'!B39="Competitor",VLOOKUP('Participant information'!G39,Validation!B:C,2,FALSE),"n")</f>
        <v>n</v>
      </c>
      <c r="E31" t="str">
        <f t="shared" si="0"/>
        <v/>
      </c>
      <c r="F31" t="str">
        <f t="shared" si="1"/>
        <v/>
      </c>
      <c r="G31" t="str">
        <f>IF('Participant information'!F39="Yes","YES","")</f>
        <v/>
      </c>
      <c r="H31" t="str">
        <f>IF('Participant information'!B39="Competitor","YES","")</f>
        <v/>
      </c>
      <c r="I31" t="str">
        <f>IF('Participant information'!B39="Competitor","YES","")</f>
        <v/>
      </c>
      <c r="J31" t="str">
        <f>IF('Participant information'!B39="Non-Shooting Adult","YES","")</f>
        <v/>
      </c>
      <c r="K31" t="str">
        <f>IF('Participant information'!H39="Cubs",10,IF('Participant information'!H39="Scouts",13,IF('Participant information'!H39="Explorers",17,IF('Participant information'!H39="Network/Adult",20,""))))</f>
        <v/>
      </c>
      <c r="L31" t="str">
        <f>IF('Participant information'!H39="Cubs","U11",IF('Participant information'!H39="Scouts","U14",IF('Participant information'!H39="Explorers","U18",IF('Participant information'!H39="Network/Adult","O18",""))))</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Start Here</vt:lpstr>
      <vt:lpstr>Group Information</vt:lpstr>
      <vt:lpstr>Participant information</vt:lpstr>
      <vt:lpstr>Group Shoot</vt:lpstr>
      <vt:lpstr>Payment</vt:lpstr>
      <vt:lpstr>Export</vt:lpstr>
      <vt:lpstr>Payment!Print_Area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Stockall</dc:creator>
  <cp:lastModifiedBy>Kristal</cp:lastModifiedBy>
  <dcterms:created xsi:type="dcterms:W3CDTF">2020-01-22T18:28:20Z</dcterms:created>
  <dcterms:modified xsi:type="dcterms:W3CDTF">2020-01-26T14:39:43Z</dcterms:modified>
</cp:coreProperties>
</file>